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gnus/Downloads/"/>
    </mc:Choice>
  </mc:AlternateContent>
  <xr:revisionPtr revIDLastSave="0" documentId="8_{349AAEF7-9733-634A-A24E-1598BBF3C71A}" xr6:coauthVersionLast="47" xr6:coauthVersionMax="47" xr10:uidLastSave="{00000000-0000-0000-0000-000000000000}"/>
  <bookViews>
    <workbookView xWindow="0" yWindow="500" windowWidth="34800" windowHeight="20620" xr2:uid="{00000000-000D-0000-FFFF-FFFF00000000}"/>
  </bookViews>
  <sheets>
    <sheet name="Kinder" sheetId="3" r:id="rId1"/>
    <sheet name="Team" sheetId="4" r:id="rId2"/>
    <sheet name="KITA" sheetId="2" r:id="rId3"/>
    <sheet name="SOLL" sheetId="1" r:id="rId4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" i="3" l="1"/>
  <c r="D26" i="3"/>
  <c r="E26" i="3"/>
  <c r="F26" i="3"/>
  <c r="G26" i="3"/>
  <c r="H26" i="3"/>
  <c r="I26" i="3"/>
  <c r="J26" i="3"/>
  <c r="K26" i="3"/>
  <c r="L26" i="3"/>
  <c r="M26" i="3"/>
  <c r="C23" i="3"/>
  <c r="D23" i="3"/>
  <c r="E23" i="3"/>
  <c r="F23" i="3"/>
  <c r="G23" i="3"/>
  <c r="H23" i="3"/>
  <c r="I23" i="3"/>
  <c r="J23" i="3"/>
  <c r="K23" i="3"/>
  <c r="L23" i="3"/>
  <c r="M23" i="3"/>
  <c r="B23" i="3"/>
  <c r="B26" i="3"/>
  <c r="F30" i="2"/>
  <c r="E30" i="2"/>
  <c r="F18" i="2"/>
  <c r="E18" i="2"/>
  <c r="N19" i="4"/>
  <c r="C19" i="4"/>
  <c r="D19" i="4"/>
  <c r="E19" i="4"/>
  <c r="F19" i="4"/>
  <c r="G19" i="4"/>
  <c r="H19" i="4"/>
  <c r="I19" i="4"/>
  <c r="J19" i="4"/>
  <c r="K19" i="4"/>
  <c r="L19" i="4"/>
  <c r="M19" i="4"/>
  <c r="B19" i="4"/>
  <c r="B18" i="4"/>
  <c r="B17" i="4"/>
  <c r="N18" i="4"/>
  <c r="N17" i="4"/>
  <c r="M13" i="4"/>
  <c r="L13" i="4"/>
  <c r="K13" i="4"/>
  <c r="J13" i="4"/>
  <c r="I13" i="4"/>
  <c r="H13" i="4"/>
  <c r="G13" i="4"/>
  <c r="F13" i="4"/>
  <c r="E13" i="4"/>
  <c r="D13" i="4"/>
  <c r="C13" i="4"/>
  <c r="B13" i="4"/>
  <c r="N12" i="4"/>
  <c r="N11" i="4"/>
  <c r="N20" i="3"/>
  <c r="C32" i="2" s="1"/>
  <c r="N21" i="3"/>
  <c r="C33" i="2" s="1"/>
  <c r="N22" i="3"/>
  <c r="C34" i="2" s="1"/>
  <c r="N24" i="3"/>
  <c r="C35" i="2" s="1"/>
  <c r="N25" i="3"/>
  <c r="C36" i="2" s="1"/>
  <c r="N19" i="3"/>
  <c r="C31" i="2" s="1"/>
  <c r="N12" i="3"/>
  <c r="C20" i="2" s="1"/>
  <c r="N13" i="3"/>
  <c r="C21" i="2" s="1"/>
  <c r="N14" i="3"/>
  <c r="C22" i="2" s="1"/>
  <c r="N15" i="3"/>
  <c r="C23" i="2" s="1"/>
  <c r="N16" i="3"/>
  <c r="C24" i="2" s="1"/>
  <c r="N11" i="3"/>
  <c r="C19" i="2" s="1"/>
  <c r="C17" i="3"/>
  <c r="D17" i="3"/>
  <c r="E17" i="3"/>
  <c r="F17" i="3"/>
  <c r="G17" i="3"/>
  <c r="H17" i="3"/>
  <c r="I17" i="3"/>
  <c r="J17" i="3"/>
  <c r="K17" i="3"/>
  <c r="L17" i="3"/>
  <c r="M17" i="3"/>
  <c r="B17" i="3"/>
  <c r="N17" i="3" s="1"/>
  <c r="H18" i="2"/>
  <c r="N23" i="3" l="1"/>
  <c r="N13" i="4"/>
  <c r="N26" i="3"/>
  <c r="D20" i="1"/>
  <c r="E20" i="1" s="1"/>
  <c r="D17" i="1"/>
  <c r="E17" i="1" s="1"/>
  <c r="G19" i="2"/>
  <c r="G31" i="2"/>
  <c r="D5" i="1"/>
  <c r="L5" i="1" s="1"/>
  <c r="D6" i="1"/>
  <c r="L6" i="1" s="1"/>
  <c r="D7" i="1"/>
  <c r="L7" i="1" s="1"/>
  <c r="D8" i="1"/>
  <c r="F8" i="1" s="1"/>
  <c r="D9" i="1"/>
  <c r="L9" i="1" s="1"/>
  <c r="D10" i="1"/>
  <c r="L10" i="1" s="1"/>
  <c r="D15" i="1"/>
  <c r="F15" i="1" s="1"/>
  <c r="D16" i="1"/>
  <c r="F16" i="1" s="1"/>
  <c r="D18" i="1"/>
  <c r="L18" i="1" s="1"/>
  <c r="D19" i="1"/>
  <c r="F19" i="1" s="1"/>
  <c r="M22" i="1"/>
  <c r="M29" i="1" s="1"/>
  <c r="J11" i="1"/>
  <c r="H30" i="2"/>
  <c r="J21" i="1" s="1"/>
  <c r="I11" i="1"/>
  <c r="I21" i="1"/>
  <c r="H11" i="1"/>
  <c r="H21" i="1"/>
  <c r="D19" i="2"/>
  <c r="D20" i="2"/>
  <c r="D21" i="2"/>
  <c r="D22" i="2"/>
  <c r="D23" i="2"/>
  <c r="D24" i="2"/>
  <c r="D31" i="2"/>
  <c r="D32" i="2"/>
  <c r="D33" i="2"/>
  <c r="D34" i="2"/>
  <c r="D35" i="2"/>
  <c r="D36" i="2"/>
  <c r="C37" i="2"/>
  <c r="C25" i="2"/>
  <c r="F20" i="1" l="1"/>
  <c r="G20" i="1" s="1"/>
  <c r="F10" i="1"/>
  <c r="L19" i="1"/>
  <c r="E18" i="1"/>
  <c r="F18" i="1"/>
  <c r="E5" i="1"/>
  <c r="L20" i="1"/>
  <c r="I24" i="1"/>
  <c r="E19" i="1"/>
  <c r="G19" i="1" s="1"/>
  <c r="E16" i="1"/>
  <c r="G16" i="1" s="1"/>
  <c r="L16" i="1"/>
  <c r="F9" i="1"/>
  <c r="E8" i="1"/>
  <c r="G8" i="1" s="1"/>
  <c r="E7" i="1"/>
  <c r="E10" i="1"/>
  <c r="E9" i="1"/>
  <c r="F5" i="1"/>
  <c r="L8" i="1"/>
  <c r="L11" i="1" s="1"/>
  <c r="E15" i="1"/>
  <c r="G15" i="1" s="1"/>
  <c r="F7" i="1"/>
  <c r="L15" i="1"/>
  <c r="H24" i="1"/>
  <c r="D37" i="2"/>
  <c r="I30" i="2" s="1"/>
  <c r="D25" i="2"/>
  <c r="I18" i="2" s="1"/>
  <c r="D11" i="1"/>
  <c r="E6" i="1"/>
  <c r="F6" i="1"/>
  <c r="J24" i="1"/>
  <c r="D21" i="1"/>
  <c r="L17" i="1"/>
  <c r="F17" i="1"/>
  <c r="G9" i="1" l="1"/>
  <c r="G10" i="1"/>
  <c r="G18" i="1"/>
  <c r="G5" i="1"/>
  <c r="F21" i="1"/>
  <c r="G7" i="1"/>
  <c r="E21" i="1"/>
  <c r="F11" i="1"/>
  <c r="L21" i="1"/>
  <c r="M30" i="1" s="1"/>
  <c r="E45" i="2" s="1"/>
  <c r="G6" i="1"/>
  <c r="D22" i="1"/>
  <c r="E11" i="1"/>
  <c r="G17" i="1"/>
  <c r="I25" i="1" l="1"/>
  <c r="I26" i="1" s="1"/>
  <c r="G21" i="1"/>
  <c r="M30" i="2" s="1"/>
  <c r="H25" i="1"/>
  <c r="H26" i="1" s="1"/>
  <c r="G11" i="1"/>
  <c r="M31" i="1"/>
  <c r="E43" i="2"/>
  <c r="E47" i="2" s="1"/>
  <c r="L30" i="2" l="1"/>
  <c r="K30" i="2"/>
  <c r="M18" i="2"/>
  <c r="L18" i="2"/>
  <c r="K18" i="2"/>
  <c r="J25" i="1"/>
  <c r="J45" i="2" s="1"/>
  <c r="J26" i="1" l="1"/>
  <c r="J47" i="2"/>
  <c r="J43" i="2"/>
</calcChain>
</file>

<file path=xl/sharedStrings.xml><?xml version="1.0" encoding="utf-8"?>
<sst xmlns="http://schemas.openxmlformats.org/spreadsheetml/2006/main" count="164" uniqueCount="91">
  <si>
    <t>Vorgeschriebene und tatsächlich vorgehaltene Personalressourcen</t>
  </si>
  <si>
    <r>
      <rPr>
        <b/>
        <sz val="11"/>
        <color theme="1"/>
        <rFont val="Calibri"/>
        <family val="2"/>
        <scheme val="minor"/>
      </rPr>
      <t>Ausfüllhinweis:</t>
    </r>
    <r>
      <rPr>
        <sz val="11"/>
        <color theme="1"/>
        <rFont val="Calibri"/>
        <family val="2"/>
        <scheme val="minor"/>
      </rPr>
      <t xml:space="preserve">
Kinder: Anzahl der Gutscheine angeben
Mitarbeiter: durchschnittliche Wochenarbeitsstunden angeben. FSJler, Hauswirtschaft etc. wird nicht erfasst.
NUR IN WEISSE ZELLEN SCHREIBEN
JEDERZEIT GERNE FRAGEN: info@kindermitte.org 040-30726090</t>
    </r>
  </si>
  <si>
    <t>Kita:</t>
  </si>
  <si>
    <t>Stichtag:</t>
  </si>
  <si>
    <t>Kita-Plus?</t>
  </si>
  <si>
    <t>zusätzliche Personalwochenstunden aus Kita-Plus:</t>
  </si>
  <si>
    <t>Leitungsstunden/Woche:</t>
  </si>
  <si>
    <t>30</t>
  </si>
  <si>
    <t>Geschäftsführung gilt als Verwaltung und wird bei Leitung NICHT angegeben. Pädagogische Stunden der Leitungskraft werden bei Erstkraft Krippe oder Ele angegeben.</t>
  </si>
  <si>
    <t>Leitungsverwaltung</t>
  </si>
  <si>
    <t>30% der Leitungsstunden dürfen durch ergänzende Leitungsverwaltung gedeckt werden.</t>
  </si>
  <si>
    <t>Krippe</t>
  </si>
  <si>
    <t>Gutschein</t>
  </si>
  <si>
    <t>Tagesstunden</t>
  </si>
  <si>
    <t>Anzahl</t>
  </si>
  <si>
    <t>Kinderwochen-stunden</t>
  </si>
  <si>
    <t>Erstkraft</t>
  </si>
  <si>
    <t>Zweitkraft</t>
  </si>
  <si>
    <t>ODER: Alle Kräfte</t>
  </si>
  <si>
    <t>SUMME</t>
  </si>
  <si>
    <t>Schlüssel</t>
  </si>
  <si>
    <t>Quote</t>
  </si>
  <si>
    <t xml:space="preserve">Gesamt </t>
  </si>
  <si>
    <t>Kinder je Personal:</t>
  </si>
  <si>
    <t>K12</t>
  </si>
  <si>
    <t>K10</t>
  </si>
  <si>
    <t>K8</t>
  </si>
  <si>
    <t>K6</t>
  </si>
  <si>
    <t>K5</t>
  </si>
  <si>
    <t>K4</t>
  </si>
  <si>
    <t>Elementar</t>
  </si>
  <si>
    <t>E12</t>
  </si>
  <si>
    <t>E10</t>
  </si>
  <si>
    <t>E8</t>
  </si>
  <si>
    <t>E6</t>
  </si>
  <si>
    <t>E5+</t>
  </si>
  <si>
    <t>E4</t>
  </si>
  <si>
    <t>Leitung</t>
  </si>
  <si>
    <t>Einrichtung</t>
  </si>
  <si>
    <t>Leitungsstunden</t>
  </si>
  <si>
    <t>ergänzende Leitungsverwaltung</t>
  </si>
  <si>
    <t>Anteil darf nicht über 30% liegen.</t>
  </si>
  <si>
    <t>Gesamt</t>
  </si>
  <si>
    <t>Leitungs-Quote Total</t>
  </si>
  <si>
    <t>Betreuungs-Quote Total</t>
  </si>
  <si>
    <t>Platz für Anmerkungen und Hinweise:</t>
  </si>
  <si>
    <t>Personalwochenstunden Stand: 01.01.2022</t>
  </si>
  <si>
    <t>Vorgabe LRV</t>
  </si>
  <si>
    <t>SOLL Kita</t>
  </si>
  <si>
    <t>IST Kita</t>
  </si>
  <si>
    <t>Vorgabe</t>
  </si>
  <si>
    <t>Kita</t>
  </si>
  <si>
    <t>Soll Erstkraft</t>
  </si>
  <si>
    <t>Soll Zweitkraft</t>
  </si>
  <si>
    <t>Soll Gesamt</t>
  </si>
  <si>
    <t>IST Erstkraft</t>
  </si>
  <si>
    <t>IST Zweitkraft</t>
  </si>
  <si>
    <t>IST Gesamt</t>
  </si>
  <si>
    <t>Soll</t>
  </si>
  <si>
    <t>IST (Leitung gesamt)</t>
  </si>
  <si>
    <t>(abweichend bei kleiner Kita)</t>
  </si>
  <si>
    <t>Gesamt K</t>
  </si>
  <si>
    <t>Soll 1</t>
  </si>
  <si>
    <t>Soll 2</t>
  </si>
  <si>
    <t>Gesamt E</t>
  </si>
  <si>
    <t>Kinder gesamt</t>
  </si>
  <si>
    <t>IST Betreuung (Ele + Krippe)</t>
  </si>
  <si>
    <t>SOLL Betreuung (Ele + Krippe)</t>
  </si>
  <si>
    <t>Delta Soll IST Betreuung</t>
  </si>
  <si>
    <t>in Personalwochenstunden</t>
  </si>
  <si>
    <t>IST Leitung + ergänzende Leitungsverwaltung</t>
  </si>
  <si>
    <t>SOLL Leitung</t>
  </si>
  <si>
    <t>Delta Soll IST Leitung</t>
  </si>
  <si>
    <t>Kinder im Jahresverlauf</t>
  </si>
  <si>
    <t>Krippe GESAMT</t>
  </si>
  <si>
    <t>Gutschein ohne Zukaufstunden angeben</t>
  </si>
  <si>
    <t>Durchschnitt</t>
  </si>
  <si>
    <t>Fachkräfte im Jahresverlauf</t>
  </si>
  <si>
    <r>
      <rPr>
        <b/>
        <sz val="11"/>
        <color theme="1"/>
        <rFont val="Helvetica Neue Light"/>
      </rPr>
      <t>Ausfüllhinweis:</t>
    </r>
    <r>
      <rPr>
        <sz val="11"/>
        <color theme="1"/>
        <rFont val="Helvetica Neue Light"/>
      </rPr>
      <t xml:space="preserve">
Mitarbeiter: durchschnittliche Wochenarbeitsstunden angeben. FSJler, Hauswirtschaft etc. wird nicht erfasst.
NUR IN WEISSE ZELLEN SCHREIBEN
JEDERZEIT GERNE FRAGEN: info@kindermitte.org 040-30726090</t>
    </r>
  </si>
  <si>
    <t>Krippen-Fachkräfte</t>
  </si>
  <si>
    <t>Erstraft</t>
  </si>
  <si>
    <t>Krippen-Team GESAMT</t>
  </si>
  <si>
    <t>Ele-Fachkräfte</t>
  </si>
  <si>
    <t>Hier bitte die Summe aller Wochenstunden angeben, z.B. =35+35+20+20
Keine Zusatzkräfte aus Kita+ oder Sprachkita!</t>
  </si>
  <si>
    <t>Ele-Team GESAMT</t>
  </si>
  <si>
    <r>
      <rPr>
        <b/>
        <sz val="11"/>
        <color theme="1"/>
        <rFont val="Helvetica Neue Light"/>
      </rPr>
      <t>Ausfüllhinweis:</t>
    </r>
    <r>
      <rPr>
        <sz val="11"/>
        <color theme="1"/>
        <rFont val="Helvetica Neue Light"/>
      </rPr>
      <t xml:space="preserve">
NUR IN WEISSE ZELLEN SCHREIBEN
Jederzeit gerne fragen: info@kindermitte.org 040-30726090</t>
    </r>
  </si>
  <si>
    <t>Im Blatt "Kinder" ausfüllen!</t>
  </si>
  <si>
    <t>Im Blatt "Team" ausfüllen</t>
  </si>
  <si>
    <t>Im Blatt "Team" ausfüllen!</t>
  </si>
  <si>
    <t>Ele ≤5 Std.</t>
  </si>
  <si>
    <t>Summe ≥6 Std.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</si>
</sst>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3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name val="Arial"/>
      <family val="2"/>
    </font>
    <font>
      <sz val="10.5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8"/>
      <name val="Arial"/>
      <family val="2"/>
    </font>
    <font>
      <sz val="12"/>
      <color theme="1"/>
      <name val="ArialMT"/>
    </font>
    <font>
      <sz val="14"/>
      <color theme="1"/>
      <name val="Arial"/>
      <family val="2"/>
    </font>
    <font>
      <sz val="10"/>
      <color rgb="FFFF0000"/>
      <name val="Arial"/>
      <family val="2"/>
    </font>
    <font>
      <b/>
      <sz val="16"/>
      <color theme="1"/>
      <name val="Helvetica Neue Light"/>
    </font>
    <font>
      <sz val="11"/>
      <color theme="1"/>
      <name val="Helvetica Neue Light"/>
    </font>
    <font>
      <b/>
      <sz val="11"/>
      <color theme="1"/>
      <name val="Helvetica Neue Light"/>
    </font>
    <font>
      <sz val="14"/>
      <name val="Helvetica Neue Light"/>
    </font>
    <font>
      <b/>
      <sz val="14"/>
      <color theme="1"/>
      <name val="Helvetica Neue Light"/>
    </font>
    <font>
      <sz val="10"/>
      <name val="Helvetica Neue Light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8E89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EFF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8E896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C81450"/>
      </left>
      <right style="thin">
        <color rgb="FFC81450"/>
      </right>
      <top style="thin">
        <color rgb="FFC81450"/>
      </top>
      <bottom style="thin">
        <color auto="1"/>
      </bottom>
      <diagonal/>
    </border>
    <border>
      <left style="thin">
        <color rgb="FFC81450"/>
      </left>
      <right style="thin">
        <color rgb="FFC81450"/>
      </right>
      <top style="thin">
        <color auto="1"/>
      </top>
      <bottom/>
      <diagonal/>
    </border>
    <border>
      <left style="thin">
        <color rgb="FFC81450"/>
      </left>
      <right style="thin">
        <color rgb="FFC81450"/>
      </right>
      <top style="thin">
        <color auto="1"/>
      </top>
      <bottom style="thin">
        <color rgb="FFC8145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3" borderId="0" xfId="0" applyFill="1"/>
    <xf numFmtId="0" fontId="2" fillId="3" borderId="1" xfId="0" applyFont="1" applyFill="1" applyBorder="1"/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7" borderId="1" xfId="0" applyFont="1" applyFill="1" applyBorder="1"/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/>
    <xf numFmtId="0" fontId="2" fillId="8" borderId="1" xfId="0" applyFont="1" applyFill="1" applyBorder="1" applyAlignment="1">
      <alignment horizontal="center"/>
    </xf>
    <xf numFmtId="0" fontId="0" fillId="4" borderId="0" xfId="0" applyFill="1"/>
    <xf numFmtId="0" fontId="3" fillId="7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wrapText="1"/>
    </xf>
    <xf numFmtId="0" fontId="15" fillId="3" borderId="0" xfId="0" applyFont="1" applyFill="1"/>
    <xf numFmtId="0" fontId="3" fillId="7" borderId="1" xfId="0" applyFont="1" applyFill="1" applyBorder="1" applyAlignment="1">
      <alignment horizontal="center" wrapText="1"/>
    </xf>
    <xf numFmtId="0" fontId="16" fillId="4" borderId="0" xfId="0" applyFont="1" applyFill="1"/>
    <xf numFmtId="0" fontId="13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17" fillId="3" borderId="0" xfId="0" applyFont="1" applyFill="1"/>
    <xf numFmtId="0" fontId="18" fillId="3" borderId="0" xfId="0" applyFont="1" applyFill="1"/>
    <xf numFmtId="0" fontId="8" fillId="0" borderId="2" xfId="0" applyFont="1" applyBorder="1"/>
    <xf numFmtId="10" fontId="2" fillId="6" borderId="1" xfId="0" applyNumberFormat="1" applyFont="1" applyFill="1" applyBorder="1"/>
    <xf numFmtId="2" fontId="2" fillId="6" borderId="1" xfId="0" applyNumberFormat="1" applyFont="1" applyFill="1" applyBorder="1"/>
    <xf numFmtId="0" fontId="1" fillId="0" borderId="0" xfId="0" applyFont="1"/>
    <xf numFmtId="0" fontId="3" fillId="0" borderId="4" xfId="0" applyFont="1" applyBorder="1"/>
    <xf numFmtId="0" fontId="3" fillId="9" borderId="1" xfId="0" applyFont="1" applyFill="1" applyBorder="1"/>
    <xf numFmtId="0" fontId="3" fillId="3" borderId="2" xfId="0" applyFont="1" applyFill="1" applyBorder="1" applyAlignment="1">
      <alignment horizontal="center"/>
    </xf>
    <xf numFmtId="0" fontId="20" fillId="0" borderId="1" xfId="0" applyFont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1" xfId="0" applyNumberFormat="1" applyFont="1" applyBorder="1"/>
    <xf numFmtId="0" fontId="19" fillId="0" borderId="2" xfId="0" applyFont="1" applyBorder="1"/>
    <xf numFmtId="0" fontId="19" fillId="0" borderId="3" xfId="0" applyFont="1" applyBorder="1"/>
    <xf numFmtId="164" fontId="19" fillId="0" borderId="3" xfId="0" applyNumberFormat="1" applyFont="1" applyBorder="1"/>
    <xf numFmtId="0" fontId="19" fillId="0" borderId="0" xfId="0" applyFont="1"/>
    <xf numFmtId="164" fontId="19" fillId="0" borderId="0" xfId="0" applyNumberFormat="1" applyFont="1"/>
    <xf numFmtId="0" fontId="21" fillId="0" borderId="3" xfId="0" applyFont="1" applyBorder="1"/>
    <xf numFmtId="164" fontId="21" fillId="0" borderId="3" xfId="0" applyNumberFormat="1" applyFont="1" applyBorder="1"/>
    <xf numFmtId="0" fontId="21" fillId="0" borderId="0" xfId="0" applyFont="1"/>
    <xf numFmtId="0" fontId="22" fillId="0" borderId="0" xfId="0" applyFont="1"/>
    <xf numFmtId="0" fontId="13" fillId="7" borderId="0" xfId="0" applyFont="1" applyFill="1" applyAlignment="1">
      <alignment horizontal="center"/>
    </xf>
    <xf numFmtId="0" fontId="19" fillId="10" borderId="7" xfId="0" applyFont="1" applyFill="1" applyBorder="1"/>
    <xf numFmtId="164" fontId="19" fillId="10" borderId="8" xfId="0" applyNumberFormat="1" applyFont="1" applyFill="1" applyBorder="1"/>
    <xf numFmtId="164" fontId="21" fillId="10" borderId="9" xfId="0" applyNumberFormat="1" applyFont="1" applyFill="1" applyBorder="1"/>
    <xf numFmtId="0" fontId="23" fillId="0" borderId="0" xfId="0" applyFont="1"/>
    <xf numFmtId="165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49" fontId="19" fillId="10" borderId="7" xfId="0" applyNumberFormat="1" applyFont="1" applyFill="1" applyBorder="1" applyAlignment="1">
      <alignment horizontal="right"/>
    </xf>
    <xf numFmtId="0" fontId="16" fillId="4" borderId="0" xfId="0" applyFont="1" applyFill="1" applyAlignment="1">
      <alignment vertical="center" wrapText="1"/>
    </xf>
    <xf numFmtId="0" fontId="0" fillId="4" borderId="1" xfId="0" applyFill="1" applyBorder="1"/>
    <xf numFmtId="0" fontId="0" fillId="3" borderId="1" xfId="0" applyFill="1" applyBorder="1"/>
    <xf numFmtId="0" fontId="8" fillId="4" borderId="0" xfId="0" applyFont="1" applyFill="1" applyAlignment="1">
      <alignment vertical="center" wrapText="1"/>
    </xf>
    <xf numFmtId="0" fontId="0" fillId="3" borderId="16" xfId="0" applyFill="1" applyBorder="1"/>
    <xf numFmtId="0" fontId="0" fillId="3" borderId="17" xfId="0" applyFill="1" applyBorder="1"/>
    <xf numFmtId="10" fontId="8" fillId="6" borderId="17" xfId="0" applyNumberFormat="1" applyFont="1" applyFill="1" applyBorder="1"/>
    <xf numFmtId="0" fontId="24" fillId="4" borderId="1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righ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26" fillId="3" borderId="0" xfId="0" applyFont="1" applyFill="1"/>
    <xf numFmtId="0" fontId="27" fillId="3" borderId="0" xfId="0" applyFont="1" applyFill="1"/>
    <xf numFmtId="0" fontId="27" fillId="0" borderId="0" xfId="0" applyFont="1"/>
    <xf numFmtId="0" fontId="29" fillId="7" borderId="1" xfId="0" applyFont="1" applyFill="1" applyBorder="1"/>
    <xf numFmtId="17" fontId="29" fillId="7" borderId="1" xfId="0" applyNumberFormat="1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/>
    </xf>
    <xf numFmtId="0" fontId="31" fillId="7" borderId="1" xfId="0" applyFont="1" applyFill="1" applyBorder="1" applyAlignment="1">
      <alignment horizontal="left" vertical="top" wrapText="1"/>
    </xf>
    <xf numFmtId="0" fontId="29" fillId="5" borderId="1" xfId="0" applyFont="1" applyFill="1" applyBorder="1" applyProtection="1">
      <protection locked="0"/>
    </xf>
    <xf numFmtId="0" fontId="29" fillId="3" borderId="1" xfId="0" applyFont="1" applyFill="1" applyBorder="1"/>
    <xf numFmtId="0" fontId="29" fillId="6" borderId="1" xfId="0" applyFont="1" applyFill="1" applyBorder="1"/>
    <xf numFmtId="0" fontId="29" fillId="3" borderId="0" xfId="0" applyFont="1" applyFill="1"/>
    <xf numFmtId="0" fontId="29" fillId="8" borderId="1" xfId="0" applyFont="1" applyFill="1" applyBorder="1"/>
    <xf numFmtId="0" fontId="29" fillId="0" borderId="1" xfId="0" applyFont="1" applyBorder="1" applyProtection="1">
      <protection locked="0"/>
    </xf>
    <xf numFmtId="0" fontId="27" fillId="4" borderId="1" xfId="0" applyFont="1" applyFill="1" applyBorder="1"/>
    <xf numFmtId="0" fontId="27" fillId="3" borderId="10" xfId="0" applyFont="1" applyFill="1" applyBorder="1" applyAlignment="1">
      <alignment wrapText="1"/>
    </xf>
    <xf numFmtId="0" fontId="27" fillId="3" borderId="11" xfId="0" applyFont="1" applyFill="1" applyBorder="1"/>
    <xf numFmtId="2" fontId="29" fillId="6" borderId="1" xfId="0" applyNumberFormat="1" applyFont="1" applyFill="1" applyBorder="1"/>
    <xf numFmtId="2" fontId="27" fillId="3" borderId="0" xfId="0" applyNumberFormat="1" applyFont="1" applyFill="1"/>
    <xf numFmtId="0" fontId="31" fillId="12" borderId="1" xfId="0" applyFont="1" applyFill="1" applyBorder="1" applyAlignment="1">
      <alignment horizontal="left" vertical="top" wrapText="1"/>
    </xf>
    <xf numFmtId="17" fontId="29" fillId="8" borderId="1" xfId="0" applyNumberFormat="1" applyFont="1" applyFill="1" applyBorder="1"/>
    <xf numFmtId="0" fontId="27" fillId="4" borderId="0" xfId="0" applyFont="1" applyFill="1" applyAlignment="1">
      <alignment vertical="top" wrapText="1"/>
    </xf>
    <xf numFmtId="0" fontId="27" fillId="0" borderId="0" xfId="0" applyFont="1"/>
    <xf numFmtId="0" fontId="27" fillId="0" borderId="10" xfId="0" applyFont="1" applyBorder="1" applyAlignment="1" applyProtection="1">
      <alignment horizontal="center" vertical="top" wrapText="1"/>
      <protection locked="0"/>
    </xf>
    <xf numFmtId="0" fontId="27" fillId="0" borderId="11" xfId="0" applyFont="1" applyBorder="1" applyAlignment="1" applyProtection="1">
      <alignment horizontal="center" vertical="top" wrapText="1"/>
      <protection locked="0"/>
    </xf>
    <xf numFmtId="0" fontId="27" fillId="0" borderId="12" xfId="0" applyFont="1" applyBorder="1" applyAlignment="1" applyProtection="1">
      <alignment horizontal="center" vertical="top" wrapText="1"/>
      <protection locked="0"/>
    </xf>
    <xf numFmtId="0" fontId="27" fillId="0" borderId="13" xfId="0" applyFont="1" applyBorder="1" applyAlignment="1" applyProtection="1">
      <alignment horizontal="center" vertical="top" wrapText="1"/>
      <protection locked="0"/>
    </xf>
    <xf numFmtId="0" fontId="27" fillId="0" borderId="0" xfId="0" applyFont="1" applyAlignment="1" applyProtection="1">
      <alignment horizontal="center" vertical="top" wrapText="1"/>
      <protection locked="0"/>
    </xf>
    <xf numFmtId="0" fontId="27" fillId="0" borderId="14" xfId="0" applyFont="1" applyBorder="1" applyAlignment="1" applyProtection="1">
      <alignment horizontal="center" vertical="top" wrapText="1"/>
      <protection locked="0"/>
    </xf>
    <xf numFmtId="0" fontId="27" fillId="0" borderId="5" xfId="0" applyFont="1" applyBorder="1" applyAlignment="1" applyProtection="1">
      <alignment horizontal="center" vertical="top" wrapText="1"/>
      <protection locked="0"/>
    </xf>
    <xf numFmtId="0" fontId="27" fillId="0" borderId="6" xfId="0" applyFont="1" applyBorder="1" applyAlignment="1" applyProtection="1">
      <alignment horizontal="center" vertical="top" wrapText="1"/>
      <protection locked="0"/>
    </xf>
    <xf numFmtId="0" fontId="27" fillId="0" borderId="15" xfId="0" applyFont="1" applyBorder="1" applyAlignment="1" applyProtection="1">
      <alignment horizontal="center" vertical="top" wrapText="1"/>
      <protection locked="0"/>
    </xf>
    <xf numFmtId="0" fontId="27" fillId="3" borderId="10" xfId="0" applyFont="1" applyFill="1" applyBorder="1" applyAlignment="1">
      <alignment wrapText="1"/>
    </xf>
    <xf numFmtId="0" fontId="27" fillId="3" borderId="11" xfId="0" applyFont="1" applyFill="1" applyBorder="1"/>
    <xf numFmtId="0" fontId="0" fillId="4" borderId="0" xfId="0" applyFill="1" applyAlignment="1">
      <alignment vertical="top" wrapText="1"/>
    </xf>
    <xf numFmtId="0" fontId="0" fillId="0" borderId="0" xfId="0"/>
    <xf numFmtId="0" fontId="11" fillId="0" borderId="2" xfId="0" applyFont="1" applyBorder="1" applyAlignment="1" applyProtection="1">
      <alignment horizontal="right" vertical="top" wrapText="1"/>
      <protection locked="0"/>
    </xf>
    <xf numFmtId="0" fontId="7" fillId="0" borderId="4" xfId="0" applyFont="1" applyBorder="1" applyAlignment="1" applyProtection="1">
      <alignment horizontal="right" vertical="top" wrapText="1"/>
      <protection locked="0"/>
    </xf>
    <xf numFmtId="14" fontId="10" fillId="0" borderId="2" xfId="0" applyNumberFormat="1" applyFont="1" applyBorder="1" applyProtection="1">
      <protection locked="0"/>
    </xf>
    <xf numFmtId="0" fontId="0" fillId="0" borderId="4" xfId="0" applyBorder="1" applyProtection="1">
      <protection locked="0"/>
    </xf>
    <xf numFmtId="49" fontId="11" fillId="0" borderId="2" xfId="0" applyNumberFormat="1" applyFont="1" applyBorder="1" applyAlignment="1" applyProtection="1">
      <alignment horizontal="right" vertical="top" wrapText="1"/>
      <protection locked="0"/>
    </xf>
    <xf numFmtId="49" fontId="7" fillId="0" borderId="4" xfId="0" applyNumberFormat="1" applyFont="1" applyBorder="1" applyAlignment="1" applyProtection="1">
      <alignment horizontal="right" vertical="top" wrapText="1"/>
      <protection locked="0"/>
    </xf>
    <xf numFmtId="0" fontId="6" fillId="7" borderId="2" xfId="0" applyFont="1" applyFill="1" applyBorder="1" applyAlignment="1">
      <alignment horizontal="left"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6" fillId="7" borderId="2" xfId="0" applyFont="1" applyFill="1" applyBorder="1" applyAlignment="1">
      <alignment horizontal="center" vertical="top" wrapText="1"/>
    </xf>
    <xf numFmtId="0" fontId="7" fillId="7" borderId="3" xfId="0" applyFont="1" applyFill="1" applyBorder="1" applyAlignment="1">
      <alignment horizontal="center" vertical="top" wrapText="1"/>
    </xf>
    <xf numFmtId="0" fontId="7" fillId="7" borderId="4" xfId="0" applyFont="1" applyFill="1" applyBorder="1" applyAlignment="1">
      <alignment horizontal="center" vertical="top" wrapText="1"/>
    </xf>
    <xf numFmtId="0" fontId="8" fillId="7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4" fillId="4" borderId="2" xfId="0" applyFont="1" applyFill="1" applyBorder="1"/>
    <xf numFmtId="0" fontId="0" fillId="0" borderId="4" xfId="0" applyBorder="1"/>
    <xf numFmtId="49" fontId="11" fillId="0" borderId="1" xfId="0" applyNumberFormat="1" applyFont="1" applyBorder="1" applyAlignment="1" applyProtection="1">
      <alignment horizontal="right" vertical="top" wrapText="1"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horizontal="center" vertical="top" wrapText="1"/>
      <protection locked="0"/>
    </xf>
    <xf numFmtId="0" fontId="0" fillId="0" borderId="13" xfId="0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14" xfId="0" applyBorder="1" applyAlignment="1" applyProtection="1">
      <alignment horizontal="center" vertical="top" wrapText="1"/>
      <protection locked="0"/>
    </xf>
    <xf numFmtId="0" fontId="0" fillId="0" borderId="5" xfId="0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horizontal="center" vertical="top" wrapText="1"/>
      <protection locked="0"/>
    </xf>
    <xf numFmtId="0" fontId="0" fillId="0" borderId="15" xfId="0" applyBorder="1" applyAlignment="1" applyProtection="1">
      <alignment horizontal="center" vertical="top" wrapText="1"/>
      <protection locked="0"/>
    </xf>
    <xf numFmtId="10" fontId="8" fillId="6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left" vertical="center" wrapText="1"/>
    </xf>
    <xf numFmtId="0" fontId="8" fillId="11" borderId="2" xfId="0" applyFont="1" applyFill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left"/>
    </xf>
    <xf numFmtId="0" fontId="25" fillId="3" borderId="4" xfId="0" applyFont="1" applyFill="1" applyBorder="1" applyAlignment="1">
      <alignment horizontal="left"/>
    </xf>
    <xf numFmtId="0" fontId="25" fillId="3" borderId="2" xfId="0" applyFont="1" applyFill="1" applyBorder="1" applyAlignment="1">
      <alignment horizontal="left"/>
    </xf>
    <xf numFmtId="10" fontId="8" fillId="6" borderId="2" xfId="0" applyNumberFormat="1" applyFont="1" applyFill="1" applyBorder="1" applyAlignment="1">
      <alignment horizontal="center"/>
    </xf>
    <xf numFmtId="10" fontId="8" fillId="6" borderId="4" xfId="0" applyNumberFormat="1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11" borderId="3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6" fillId="8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</cellXfs>
  <cellStyles count="81">
    <cellStyle name="Besuchter Hyperlink" xfId="32" builtinId="9" hidden="1"/>
    <cellStyle name="Besuchter Hyperlink" xfId="26" builtinId="9" hidden="1"/>
    <cellStyle name="Besuchter Hyperlink" xfId="72" builtinId="9" hidden="1"/>
    <cellStyle name="Besuchter Hyperlink" xfId="60" builtinId="9" hidden="1"/>
    <cellStyle name="Besuchter Hyperlink" xfId="64" builtinId="9" hidden="1"/>
    <cellStyle name="Besuchter Hyperlink" xfId="24" builtinId="9" hidden="1"/>
    <cellStyle name="Besuchter Hyperlink" xfId="46" builtinId="9" hidden="1"/>
    <cellStyle name="Besuchter Hyperlink" xfId="74" builtinId="9" hidden="1"/>
    <cellStyle name="Besuchter Hyperlink" xfId="78" builtinId="9" hidden="1"/>
    <cellStyle name="Besuchter Hyperlink" xfId="56" builtinId="9" hidden="1"/>
    <cellStyle name="Besuchter Hyperlink" xfId="76" builtinId="9" hidden="1"/>
    <cellStyle name="Besuchter Hyperlink" xfId="36" builtinId="9" hidden="1"/>
    <cellStyle name="Besuchter Hyperlink" xfId="54" builtinId="9" hidden="1"/>
    <cellStyle name="Besuchter Hyperlink" xfId="38" builtinId="9" hidden="1"/>
    <cellStyle name="Besuchter Hyperlink" xfId="2" builtinId="9" hidden="1"/>
    <cellStyle name="Besuchter Hyperlink" xfId="12" builtinId="9" hidden="1"/>
    <cellStyle name="Besuchter Hyperlink" xfId="42" builtinId="9" hidden="1"/>
    <cellStyle name="Besuchter Hyperlink" xfId="44" builtinId="9" hidden="1"/>
    <cellStyle name="Besuchter Hyperlink" xfId="80" builtinId="9" hidden="1"/>
    <cellStyle name="Besuchter Hyperlink" xfId="68" builtinId="9" hidden="1"/>
    <cellStyle name="Besuchter Hyperlink" xfId="48" builtinId="9" hidden="1"/>
    <cellStyle name="Besuchter Hyperlink" xfId="14" builtinId="9" hidden="1"/>
    <cellStyle name="Besuchter Hyperlink" xfId="8" builtinId="9" hidden="1"/>
    <cellStyle name="Besuchter Hyperlink" xfId="70" builtinId="9" hidden="1"/>
    <cellStyle name="Besuchter Hyperlink" xfId="66" builtinId="9" hidden="1"/>
    <cellStyle name="Besuchter Hyperlink" xfId="20" builtinId="9" hidden="1"/>
    <cellStyle name="Besuchter Hyperlink" xfId="30" builtinId="9" hidden="1"/>
    <cellStyle name="Besuchter Hyperlink" xfId="22" builtinId="9" hidden="1"/>
    <cellStyle name="Besuchter Hyperlink" xfId="52" builtinId="9" hidden="1"/>
    <cellStyle name="Besuchter Hyperlink" xfId="58" builtinId="9" hidden="1"/>
    <cellStyle name="Besuchter Hyperlink" xfId="28" builtinId="9" hidden="1"/>
    <cellStyle name="Besuchter Hyperlink" xfId="16" builtinId="9" hidden="1"/>
    <cellStyle name="Besuchter Hyperlink" xfId="4" builtinId="9" hidden="1"/>
    <cellStyle name="Besuchter Hyperlink" xfId="34" builtinId="9" hidden="1"/>
    <cellStyle name="Besuchter Hyperlink" xfId="50" builtinId="9" hidden="1"/>
    <cellStyle name="Besuchter Hyperlink" xfId="18" builtinId="9" hidden="1"/>
    <cellStyle name="Besuchter Hyperlink" xfId="6" builtinId="9" hidden="1"/>
    <cellStyle name="Besuchter Hyperlink" xfId="62" builtinId="9" hidden="1"/>
    <cellStyle name="Besuchter Hyperlink" xfId="10" builtinId="9" hidden="1"/>
    <cellStyle name="Besuchter Hyperlink" xfId="40" builtinId="9" hidden="1"/>
    <cellStyle name="Link" xfId="77" builtinId="8" hidden="1"/>
    <cellStyle name="Link" xfId="79" builtinId="8" hidden="1"/>
    <cellStyle name="Link" xfId="65" builtinId="8" hidden="1"/>
    <cellStyle name="Link" xfId="55" builtinId="8" hidden="1"/>
    <cellStyle name="Link" xfId="67" builtinId="8" hidden="1"/>
    <cellStyle name="Link" xfId="71" builtinId="8" hidden="1"/>
    <cellStyle name="Link" xfId="61" builtinId="8" hidden="1"/>
    <cellStyle name="Link" xfId="59" builtinId="8" hidden="1"/>
    <cellStyle name="Link" xfId="63" builtinId="8" hidden="1"/>
    <cellStyle name="Link" xfId="73" builtinId="8" hidden="1"/>
    <cellStyle name="Link" xfId="35" builtinId="8" hidden="1"/>
    <cellStyle name="Link" xfId="33" builtinId="8" hidden="1"/>
    <cellStyle name="Link" xfId="37" builtinId="8" hidden="1"/>
    <cellStyle name="Link" xfId="75" builtinId="8" hidden="1"/>
    <cellStyle name="Link" xfId="39" builtinId="8" hidden="1"/>
    <cellStyle name="Link" xfId="41" builtinId="8" hidden="1"/>
    <cellStyle name="Link" xfId="45" builtinId="8" hidden="1"/>
    <cellStyle name="Link" xfId="43" builtinId="8" hidden="1"/>
    <cellStyle name="Link" xfId="19" builtinId="8" hidden="1"/>
    <cellStyle name="Link" xfId="49" builtinId="8" hidden="1"/>
    <cellStyle name="Link" xfId="57" builtinId="8" hidden="1"/>
    <cellStyle name="Link" xfId="53" builtinId="8" hidden="1"/>
    <cellStyle name="Link" xfId="51" builtinId="8" hidden="1"/>
    <cellStyle name="Link" xfId="69" builtinId="8" hidden="1"/>
    <cellStyle name="Link" xfId="31" builtinId="8" hidden="1"/>
    <cellStyle name="Link" xfId="3" builtinId="8" hidden="1"/>
    <cellStyle name="Link" xfId="1" builtinId="8" hidden="1"/>
    <cellStyle name="Link" xfId="15" builtinId="8" hidden="1"/>
    <cellStyle name="Link" xfId="29" builtinId="8" hidden="1"/>
    <cellStyle name="Link" xfId="47" builtinId="8" hidden="1"/>
    <cellStyle name="Link" xfId="17" builtinId="8" hidden="1"/>
    <cellStyle name="Link" xfId="9" builtinId="8" hidden="1"/>
    <cellStyle name="Link" xfId="7" builtinId="8" hidden="1"/>
    <cellStyle name="Link" xfId="11" builtinId="8" hidden="1"/>
    <cellStyle name="Link" xfId="25" builtinId="8" hidden="1"/>
    <cellStyle name="Link" xfId="13" builtinId="8" hidden="1"/>
    <cellStyle name="Link" xfId="27" builtinId="8" hidden="1"/>
    <cellStyle name="Link" xfId="5" builtinId="8" hidden="1"/>
    <cellStyle name="Link" xfId="23" builtinId="8" hidden="1"/>
    <cellStyle name="Link" xfId="21" builtinId="8" hidden="1"/>
    <cellStyle name="Standard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EFF2"/>
      <color rgb="FFC81450"/>
      <color rgb="FFE8E896"/>
      <color rgb="FFBD9FA9"/>
      <color rgb="FFFF1B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svg"/><Relationship Id="rId1" Type="http://schemas.openxmlformats.org/officeDocument/2006/relationships/image" Target="../media/image5.png"/><Relationship Id="rId4" Type="http://schemas.openxmlformats.org/officeDocument/2006/relationships/image" Target="../media/image8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1</xdr:row>
      <xdr:rowOff>50800</xdr:rowOff>
    </xdr:from>
    <xdr:to>
      <xdr:col>10</xdr:col>
      <xdr:colOff>76200</xdr:colOff>
      <xdr:row>5</xdr:row>
      <xdr:rowOff>38100</xdr:rowOff>
    </xdr:to>
    <xdr:pic>
      <xdr:nvPicPr>
        <xdr:cNvPr id="4" name="Grafik 3" descr="Kind mit Ballon mit einfarbiger Füllung">
          <a:extLst>
            <a:ext uri="{FF2B5EF4-FFF2-40B4-BE49-F238E27FC236}">
              <a16:creationId xmlns:a16="http://schemas.microsoft.com/office/drawing/2014/main" id="{B0AFB549-C70C-204A-9744-82C9EF083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645400" y="317500"/>
          <a:ext cx="787400" cy="787400"/>
        </a:xfrm>
        <a:prstGeom prst="rect">
          <a:avLst/>
        </a:prstGeom>
      </xdr:spPr>
    </xdr:pic>
    <xdr:clientData/>
  </xdr:twoCellAnchor>
  <xdr:twoCellAnchor editAs="oneCell">
    <xdr:from>
      <xdr:col>8</xdr:col>
      <xdr:colOff>508000</xdr:colOff>
      <xdr:row>1</xdr:row>
      <xdr:rowOff>190500</xdr:rowOff>
    </xdr:from>
    <xdr:to>
      <xdr:col>9</xdr:col>
      <xdr:colOff>596900</xdr:colOff>
      <xdr:row>6</xdr:row>
      <xdr:rowOff>50800</xdr:rowOff>
    </xdr:to>
    <xdr:pic>
      <xdr:nvPicPr>
        <xdr:cNvPr id="3" name="Grafik 2" descr="Kind mit Ballon mit einfarbiger Füllung">
          <a:extLst>
            <a:ext uri="{FF2B5EF4-FFF2-40B4-BE49-F238E27FC236}">
              <a16:creationId xmlns:a16="http://schemas.microsoft.com/office/drawing/2014/main" id="{035AADAB-B5CF-7CB1-8560-2852D4ADB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7366000" y="457200"/>
          <a:ext cx="838200" cy="838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660400</xdr:colOff>
      <xdr:row>1</xdr:row>
      <xdr:rowOff>114300</xdr:rowOff>
    </xdr:from>
    <xdr:to>
      <xdr:col>11</xdr:col>
      <xdr:colOff>647700</xdr:colOff>
      <xdr:row>5</xdr:row>
      <xdr:rowOff>50800</xdr:rowOff>
    </xdr:to>
    <xdr:pic>
      <xdr:nvPicPr>
        <xdr:cNvPr id="7" name="Grafik 6" descr="Männliches Profil mit einfarbiger Füllung">
          <a:extLst>
            <a:ext uri="{FF2B5EF4-FFF2-40B4-BE49-F238E27FC236}">
              <a16:creationId xmlns:a16="http://schemas.microsoft.com/office/drawing/2014/main" id="{4B93747B-D71D-6C95-29A4-0072C41B0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017000" y="368300"/>
          <a:ext cx="736600" cy="736600"/>
        </a:xfrm>
        <a:prstGeom prst="rect">
          <a:avLst/>
        </a:prstGeom>
      </xdr:spPr>
    </xdr:pic>
    <xdr:clientData/>
  </xdr:twoCellAnchor>
  <xdr:twoCellAnchor editAs="oneCell">
    <xdr:from>
      <xdr:col>10</xdr:col>
      <xdr:colOff>203200</xdr:colOff>
      <xdr:row>2</xdr:row>
      <xdr:rowOff>0</xdr:rowOff>
    </xdr:from>
    <xdr:to>
      <xdr:col>11</xdr:col>
      <xdr:colOff>279400</xdr:colOff>
      <xdr:row>6</xdr:row>
      <xdr:rowOff>101600</xdr:rowOff>
    </xdr:to>
    <xdr:pic>
      <xdr:nvPicPr>
        <xdr:cNvPr id="5" name="Grafik 4" descr="Büromitarbeiterin mit einfarbiger Füllung">
          <a:extLst>
            <a:ext uri="{FF2B5EF4-FFF2-40B4-BE49-F238E27FC236}">
              <a16:creationId xmlns:a16="http://schemas.microsoft.com/office/drawing/2014/main" id="{DFB7AC1D-817C-09B1-D596-5348C7BE6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8559800" y="508000"/>
          <a:ext cx="825500" cy="82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C80FB-ACE8-4991-B8CA-B7530081F8E2}">
  <dimension ref="A1:O39"/>
  <sheetViews>
    <sheetView tabSelected="1" workbookViewId="0">
      <selection activeCell="B12" sqref="B12"/>
    </sheetView>
  </sheetViews>
  <sheetFormatPr baseColWidth="10" defaultColWidth="8.83203125" defaultRowHeight="14"/>
  <cols>
    <col min="1" max="1" width="21.1640625" style="69" customWidth="1"/>
    <col min="2" max="13" width="9.83203125" style="69" customWidth="1"/>
    <col min="14" max="14" width="16.33203125" style="69" customWidth="1"/>
    <col min="15" max="16384" width="8.83203125" style="69"/>
  </cols>
  <sheetData>
    <row r="1" spans="1:15" ht="20">
      <c r="A1" s="67" t="s">
        <v>73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0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15" customHeight="1">
      <c r="A3" s="87" t="s">
        <v>85</v>
      </c>
      <c r="B3" s="87"/>
      <c r="C3" s="87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>
      <c r="A4" s="87"/>
      <c r="B4" s="87"/>
      <c r="C4" s="87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>
      <c r="A5" s="87"/>
      <c r="B5" s="87"/>
      <c r="C5" s="87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</row>
    <row r="7" spans="1:1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</row>
    <row r="8" spans="1:1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</row>
    <row r="9" spans="1:15" ht="24" customHeight="1">
      <c r="A9" s="70" t="s">
        <v>12</v>
      </c>
      <c r="B9" s="71">
        <v>44378</v>
      </c>
      <c r="C9" s="71">
        <v>44409</v>
      </c>
      <c r="D9" s="71">
        <v>44440</v>
      </c>
      <c r="E9" s="71">
        <v>44470</v>
      </c>
      <c r="F9" s="71">
        <v>44501</v>
      </c>
      <c r="G9" s="71">
        <v>44531</v>
      </c>
      <c r="H9" s="71">
        <v>44562</v>
      </c>
      <c r="I9" s="71">
        <v>44593</v>
      </c>
      <c r="J9" s="71">
        <v>44621</v>
      </c>
      <c r="K9" s="71">
        <v>44652</v>
      </c>
      <c r="L9" s="71">
        <v>44682</v>
      </c>
      <c r="M9" s="71">
        <v>44713</v>
      </c>
      <c r="N9" s="72" t="s">
        <v>76</v>
      </c>
      <c r="O9" s="68"/>
    </row>
    <row r="10" spans="1:15" ht="29" customHeight="1">
      <c r="A10" s="73" t="s">
        <v>75</v>
      </c>
      <c r="B10" s="98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68"/>
      <c r="O10" s="68"/>
    </row>
    <row r="11" spans="1:15" ht="18">
      <c r="A11" s="70" t="s">
        <v>24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83">
        <f>SUM(B11:M11)/12</f>
        <v>0</v>
      </c>
      <c r="O11" s="68"/>
    </row>
    <row r="12" spans="1:15" ht="18">
      <c r="A12" s="70" t="s">
        <v>25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83">
        <f t="shared" ref="N12:N16" si="0">SUM(B12:M12)/12</f>
        <v>0</v>
      </c>
      <c r="O12" s="68"/>
    </row>
    <row r="13" spans="1:15" ht="18">
      <c r="A13" s="70" t="s">
        <v>26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83">
        <f t="shared" si="0"/>
        <v>0</v>
      </c>
      <c r="O13" s="68"/>
    </row>
    <row r="14" spans="1:15" ht="18">
      <c r="A14" s="70" t="s">
        <v>27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83">
        <f t="shared" si="0"/>
        <v>0</v>
      </c>
      <c r="O14" s="68"/>
    </row>
    <row r="15" spans="1:15" ht="18">
      <c r="A15" s="70" t="s">
        <v>28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83">
        <f t="shared" si="0"/>
        <v>0</v>
      </c>
      <c r="O15" s="68"/>
    </row>
    <row r="16" spans="1:15" ht="18">
      <c r="A16" s="70" t="s">
        <v>29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83">
        <f t="shared" si="0"/>
        <v>0</v>
      </c>
      <c r="O16" s="68"/>
    </row>
    <row r="17" spans="1:15" ht="18">
      <c r="A17" s="75" t="s">
        <v>74</v>
      </c>
      <c r="B17" s="76">
        <f>SUM(B11:B16)</f>
        <v>0</v>
      </c>
      <c r="C17" s="76">
        <f t="shared" ref="C17:M17" si="1">SUM(C11:C16)</f>
        <v>0</v>
      </c>
      <c r="D17" s="76">
        <f t="shared" si="1"/>
        <v>0</v>
      </c>
      <c r="E17" s="76">
        <f t="shared" si="1"/>
        <v>0</v>
      </c>
      <c r="F17" s="76">
        <f t="shared" si="1"/>
        <v>0</v>
      </c>
      <c r="G17" s="76">
        <f t="shared" si="1"/>
        <v>0</v>
      </c>
      <c r="H17" s="76">
        <f t="shared" si="1"/>
        <v>0</v>
      </c>
      <c r="I17" s="76">
        <f t="shared" si="1"/>
        <v>0</v>
      </c>
      <c r="J17" s="76">
        <f t="shared" si="1"/>
        <v>0</v>
      </c>
      <c r="K17" s="76">
        <f t="shared" si="1"/>
        <v>0</v>
      </c>
      <c r="L17" s="76">
        <f t="shared" si="1"/>
        <v>0</v>
      </c>
      <c r="M17" s="76">
        <f t="shared" si="1"/>
        <v>0</v>
      </c>
      <c r="N17" s="83">
        <f>SUM(B17:M17)/12</f>
        <v>0</v>
      </c>
      <c r="O17" s="68"/>
    </row>
    <row r="18" spans="1:15" ht="18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84"/>
      <c r="O18" s="68"/>
    </row>
    <row r="19" spans="1:15" ht="18">
      <c r="A19" s="78" t="s">
        <v>31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83">
        <f>SUM(B19:M19)/12</f>
        <v>0</v>
      </c>
      <c r="O19" s="68"/>
    </row>
    <row r="20" spans="1:15" ht="18">
      <c r="A20" s="78" t="s">
        <v>32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83">
        <f t="shared" ref="N20:N26" si="2">SUM(B20:M20)/12</f>
        <v>0</v>
      </c>
      <c r="O20" s="68"/>
    </row>
    <row r="21" spans="1:15" ht="18">
      <c r="A21" s="78" t="s">
        <v>33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83">
        <f t="shared" si="2"/>
        <v>0</v>
      </c>
      <c r="O21" s="68"/>
    </row>
    <row r="22" spans="1:15" ht="18">
      <c r="A22" s="78" t="s">
        <v>34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83">
        <f t="shared" si="2"/>
        <v>0</v>
      </c>
      <c r="O22" s="68"/>
    </row>
    <row r="23" spans="1:15" ht="18">
      <c r="A23" s="75" t="s">
        <v>90</v>
      </c>
      <c r="B23" s="76">
        <f>SUM(B19:B22)</f>
        <v>0</v>
      </c>
      <c r="C23" s="76">
        <f t="shared" ref="C23:M23" si="3">SUM(C19:C22)</f>
        <v>0</v>
      </c>
      <c r="D23" s="76">
        <f t="shared" si="3"/>
        <v>0</v>
      </c>
      <c r="E23" s="76">
        <f t="shared" si="3"/>
        <v>0</v>
      </c>
      <c r="F23" s="76">
        <f t="shared" si="3"/>
        <v>0</v>
      </c>
      <c r="G23" s="76">
        <f t="shared" si="3"/>
        <v>0</v>
      </c>
      <c r="H23" s="76">
        <f t="shared" si="3"/>
        <v>0</v>
      </c>
      <c r="I23" s="76">
        <f t="shared" si="3"/>
        <v>0</v>
      </c>
      <c r="J23" s="76">
        <f t="shared" si="3"/>
        <v>0</v>
      </c>
      <c r="K23" s="76">
        <f t="shared" si="3"/>
        <v>0</v>
      </c>
      <c r="L23" s="76">
        <f t="shared" si="3"/>
        <v>0</v>
      </c>
      <c r="M23" s="76">
        <f t="shared" si="3"/>
        <v>0</v>
      </c>
      <c r="N23" s="83">
        <f>SUM(B23:M23)/12</f>
        <v>0</v>
      </c>
      <c r="O23" s="68"/>
    </row>
    <row r="24" spans="1:15" ht="18">
      <c r="A24" s="78" t="s">
        <v>35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83">
        <f t="shared" si="2"/>
        <v>0</v>
      </c>
      <c r="O24" s="68"/>
    </row>
    <row r="25" spans="1:15" ht="18">
      <c r="A25" s="78" t="s">
        <v>36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83">
        <f t="shared" si="2"/>
        <v>0</v>
      </c>
      <c r="O25" s="68"/>
    </row>
    <row r="26" spans="1:15" ht="18">
      <c r="A26" s="75" t="s">
        <v>89</v>
      </c>
      <c r="B26" s="76">
        <f>SUM(B24:B25)</f>
        <v>0</v>
      </c>
      <c r="C26" s="76">
        <f t="shared" ref="C26:M26" si="4">SUM(C24:C25)</f>
        <v>0</v>
      </c>
      <c r="D26" s="76">
        <f t="shared" si="4"/>
        <v>0</v>
      </c>
      <c r="E26" s="76">
        <f t="shared" si="4"/>
        <v>0</v>
      </c>
      <c r="F26" s="76">
        <f t="shared" si="4"/>
        <v>0</v>
      </c>
      <c r="G26" s="76">
        <f t="shared" si="4"/>
        <v>0</v>
      </c>
      <c r="H26" s="76">
        <f t="shared" si="4"/>
        <v>0</v>
      </c>
      <c r="I26" s="76">
        <f t="shared" si="4"/>
        <v>0</v>
      </c>
      <c r="J26" s="76">
        <f t="shared" si="4"/>
        <v>0</v>
      </c>
      <c r="K26" s="76">
        <f t="shared" si="4"/>
        <v>0</v>
      </c>
      <c r="L26" s="76">
        <f t="shared" si="4"/>
        <v>0</v>
      </c>
      <c r="M26" s="76">
        <f t="shared" si="4"/>
        <v>0</v>
      </c>
      <c r="N26" s="83">
        <f t="shared" si="2"/>
        <v>0</v>
      </c>
      <c r="O26" s="68"/>
    </row>
    <row r="27" spans="1:1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1:1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1:1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1:15">
      <c r="A30" s="80" t="s">
        <v>45</v>
      </c>
      <c r="B30" s="80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1:15">
      <c r="A31" s="89"/>
      <c r="B31" s="90"/>
      <c r="C31" s="90"/>
      <c r="D31" s="91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15">
      <c r="A32" s="92"/>
      <c r="B32" s="93"/>
      <c r="C32" s="93"/>
      <c r="D32" s="94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1:15">
      <c r="A33" s="92"/>
      <c r="B33" s="93"/>
      <c r="C33" s="93"/>
      <c r="D33" s="94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1:15">
      <c r="A34" s="92"/>
      <c r="B34" s="93"/>
      <c r="C34" s="93"/>
      <c r="D34" s="94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1:15">
      <c r="A35" s="92"/>
      <c r="B35" s="93"/>
      <c r="C35" s="93"/>
      <c r="D35" s="94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1:15">
      <c r="A36" s="95"/>
      <c r="B36" s="96"/>
      <c r="C36" s="96"/>
      <c r="D36" s="97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1:1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1:1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1:1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</sheetData>
  <sheetProtection sheet="1" scenarios="1" selectLockedCells="1"/>
  <mergeCells count="3">
    <mergeCell ref="A3:O6"/>
    <mergeCell ref="A31:D36"/>
    <mergeCell ref="B10:M10"/>
  </mergeCells>
  <phoneticPr fontId="1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13C0D-1BE8-4F77-99BB-DC298BE7A12D}">
  <dimension ref="A1:O32"/>
  <sheetViews>
    <sheetView workbookViewId="0">
      <selection activeCell="B12" sqref="B12"/>
    </sheetView>
  </sheetViews>
  <sheetFormatPr baseColWidth="10" defaultColWidth="8.83203125" defaultRowHeight="14"/>
  <cols>
    <col min="1" max="1" width="35" style="69" customWidth="1"/>
    <col min="2" max="13" width="9.83203125" style="69" customWidth="1"/>
    <col min="14" max="14" width="16.33203125" style="69" customWidth="1"/>
    <col min="15" max="16384" width="8.83203125" style="69"/>
  </cols>
  <sheetData>
    <row r="1" spans="1:15" ht="20">
      <c r="A1" s="67" t="s">
        <v>77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0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15" customHeight="1">
      <c r="A3" s="87" t="s">
        <v>78</v>
      </c>
      <c r="B3" s="87"/>
      <c r="C3" s="87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>
      <c r="A4" s="87"/>
      <c r="B4" s="87"/>
      <c r="C4" s="87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>
      <c r="A5" s="87"/>
      <c r="B5" s="87"/>
      <c r="C5" s="87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</row>
    <row r="7" spans="1:1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</row>
    <row r="8" spans="1:1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</row>
    <row r="9" spans="1:15" ht="24" customHeight="1">
      <c r="A9" s="70" t="s">
        <v>79</v>
      </c>
      <c r="B9" s="71">
        <v>44378</v>
      </c>
      <c r="C9" s="71">
        <v>44409</v>
      </c>
      <c r="D9" s="71">
        <v>44440</v>
      </c>
      <c r="E9" s="71">
        <v>44470</v>
      </c>
      <c r="F9" s="71">
        <v>44501</v>
      </c>
      <c r="G9" s="71">
        <v>44531</v>
      </c>
      <c r="H9" s="71">
        <v>44562</v>
      </c>
      <c r="I9" s="71">
        <v>44593</v>
      </c>
      <c r="J9" s="71">
        <v>44621</v>
      </c>
      <c r="K9" s="71">
        <v>44652</v>
      </c>
      <c r="L9" s="71">
        <v>44682</v>
      </c>
      <c r="M9" s="71">
        <v>44713</v>
      </c>
      <c r="N9" s="72" t="s">
        <v>76</v>
      </c>
      <c r="O9" s="68"/>
    </row>
    <row r="10" spans="1:15" ht="42">
      <c r="A10" s="73" t="s">
        <v>83</v>
      </c>
      <c r="B10" s="81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68"/>
      <c r="O10" s="68"/>
    </row>
    <row r="11" spans="1:15" ht="18">
      <c r="A11" s="70" t="s">
        <v>80</v>
      </c>
      <c r="B11" s="74">
        <v>40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83">
        <f>SUM(B11:M11)/12</f>
        <v>3.3333333333333335</v>
      </c>
      <c r="O11" s="68"/>
    </row>
    <row r="12" spans="1:15" ht="18">
      <c r="A12" s="70" t="s">
        <v>17</v>
      </c>
      <c r="B12" s="74">
        <v>30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83">
        <f t="shared" ref="N12" si="0">SUM(B12:M12)/12</f>
        <v>2.5</v>
      </c>
      <c r="O12" s="68"/>
    </row>
    <row r="13" spans="1:15" ht="18">
      <c r="A13" s="70" t="s">
        <v>81</v>
      </c>
      <c r="B13" s="76">
        <f t="shared" ref="B13:M13" si="1">SUM(B11:B12)</f>
        <v>70</v>
      </c>
      <c r="C13" s="76">
        <f t="shared" si="1"/>
        <v>0</v>
      </c>
      <c r="D13" s="76">
        <f t="shared" si="1"/>
        <v>0</v>
      </c>
      <c r="E13" s="76">
        <f t="shared" si="1"/>
        <v>0</v>
      </c>
      <c r="F13" s="76">
        <f t="shared" si="1"/>
        <v>0</v>
      </c>
      <c r="G13" s="76">
        <f t="shared" si="1"/>
        <v>0</v>
      </c>
      <c r="H13" s="76">
        <f t="shared" si="1"/>
        <v>0</v>
      </c>
      <c r="I13" s="76">
        <f t="shared" si="1"/>
        <v>0</v>
      </c>
      <c r="J13" s="76">
        <f t="shared" si="1"/>
        <v>0</v>
      </c>
      <c r="K13" s="76">
        <f t="shared" si="1"/>
        <v>0</v>
      </c>
      <c r="L13" s="76">
        <f t="shared" si="1"/>
        <v>0</v>
      </c>
      <c r="M13" s="76">
        <f t="shared" si="1"/>
        <v>0</v>
      </c>
      <c r="N13" s="83">
        <f>SUM(B13:M13)/12</f>
        <v>5.833333333333333</v>
      </c>
      <c r="O13" s="68"/>
    </row>
    <row r="14" spans="1:15" ht="18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84"/>
      <c r="O14" s="68"/>
    </row>
    <row r="15" spans="1:15" ht="18">
      <c r="A15" s="78" t="s">
        <v>82</v>
      </c>
      <c r="B15" s="86">
        <v>44378</v>
      </c>
      <c r="C15" s="86">
        <v>44409</v>
      </c>
      <c r="D15" s="86">
        <v>44440</v>
      </c>
      <c r="E15" s="86">
        <v>44470</v>
      </c>
      <c r="F15" s="86">
        <v>44501</v>
      </c>
      <c r="G15" s="86">
        <v>44531</v>
      </c>
      <c r="H15" s="86">
        <v>44562</v>
      </c>
      <c r="I15" s="86">
        <v>44593</v>
      </c>
      <c r="J15" s="86">
        <v>44621</v>
      </c>
      <c r="K15" s="86">
        <v>44652</v>
      </c>
      <c r="L15" s="86">
        <v>44682</v>
      </c>
      <c r="M15" s="86">
        <v>44713</v>
      </c>
      <c r="N15" s="72" t="s">
        <v>76</v>
      </c>
      <c r="O15" s="77"/>
    </row>
    <row r="16" spans="1:15" ht="42">
      <c r="A16" s="85" t="s">
        <v>83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</row>
    <row r="17" spans="1:15" ht="18">
      <c r="A17" s="78" t="s">
        <v>16</v>
      </c>
      <c r="B17" s="79">
        <f>20+25</f>
        <v>45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83">
        <f t="shared" ref="N17:N19" si="2">SUM(B17:M17)/12</f>
        <v>3.75</v>
      </c>
      <c r="O17" s="68"/>
    </row>
    <row r="18" spans="1:15" ht="18">
      <c r="A18" s="78" t="s">
        <v>17</v>
      </c>
      <c r="B18" s="79">
        <f>20+10</f>
        <v>30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83">
        <f t="shared" si="2"/>
        <v>2.5</v>
      </c>
      <c r="O18" s="68"/>
    </row>
    <row r="19" spans="1:15" ht="18">
      <c r="A19" s="78" t="s">
        <v>84</v>
      </c>
      <c r="B19" s="76">
        <f>SUM(B17:B18)</f>
        <v>75</v>
      </c>
      <c r="C19" s="76">
        <f t="shared" ref="C19:M19" si="3">SUM(C17:C18)</f>
        <v>0</v>
      </c>
      <c r="D19" s="76">
        <f t="shared" si="3"/>
        <v>0</v>
      </c>
      <c r="E19" s="76">
        <f t="shared" si="3"/>
        <v>0</v>
      </c>
      <c r="F19" s="76">
        <f t="shared" si="3"/>
        <v>0</v>
      </c>
      <c r="G19" s="76">
        <f t="shared" si="3"/>
        <v>0</v>
      </c>
      <c r="H19" s="76">
        <f t="shared" si="3"/>
        <v>0</v>
      </c>
      <c r="I19" s="76">
        <f t="shared" si="3"/>
        <v>0</v>
      </c>
      <c r="J19" s="76">
        <f t="shared" si="3"/>
        <v>0</v>
      </c>
      <c r="K19" s="76">
        <f t="shared" si="3"/>
        <v>0</v>
      </c>
      <c r="L19" s="76">
        <f t="shared" si="3"/>
        <v>0</v>
      </c>
      <c r="M19" s="76">
        <f t="shared" si="3"/>
        <v>0</v>
      </c>
      <c r="N19" s="83">
        <f t="shared" si="2"/>
        <v>6.25</v>
      </c>
      <c r="O19" s="68"/>
    </row>
    <row r="20" spans="1:1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1:1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1:1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1:15">
      <c r="A23" s="80" t="s">
        <v>45</v>
      </c>
      <c r="B23" s="80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>
      <c r="A24" s="89"/>
      <c r="B24" s="90"/>
      <c r="C24" s="90"/>
      <c r="D24" s="91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1:15">
      <c r="A25" s="92"/>
      <c r="B25" s="93"/>
      <c r="C25" s="93"/>
      <c r="D25" s="94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1:15">
      <c r="A26" s="92"/>
      <c r="B26" s="93"/>
      <c r="C26" s="93"/>
      <c r="D26" s="94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1:15">
      <c r="A27" s="92"/>
      <c r="B27" s="93"/>
      <c r="C27" s="93"/>
      <c r="D27" s="94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1:15">
      <c r="A28" s="92"/>
      <c r="B28" s="93"/>
      <c r="C28" s="93"/>
      <c r="D28" s="94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1:15">
      <c r="A29" s="95"/>
      <c r="B29" s="96"/>
      <c r="C29" s="96"/>
      <c r="D29" s="97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1:15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1:1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1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</sheetData>
  <sheetProtection sheet="1" scenarios="1" selectLockedCells="1"/>
  <mergeCells count="2">
    <mergeCell ref="A3:O6"/>
    <mergeCell ref="A24:D2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9"/>
  <sheetViews>
    <sheetView zoomScaleNormal="100" zoomScalePageLayoutView="125" workbookViewId="0">
      <selection activeCell="C9" sqref="C9:D9"/>
    </sheetView>
  </sheetViews>
  <sheetFormatPr baseColWidth="10" defaultColWidth="10.83203125" defaultRowHeight="15"/>
  <cols>
    <col min="1" max="1" width="21.1640625" style="3" customWidth="1"/>
    <col min="2" max="2" width="8.5" style="3" hidden="1" customWidth="1"/>
    <col min="3" max="3" width="10.83203125" style="3" customWidth="1"/>
    <col min="4" max="4" width="16.5" style="3" customWidth="1"/>
    <col min="5" max="5" width="23.1640625" style="3" customWidth="1"/>
    <col min="6" max="6" width="22.5" style="3" customWidth="1"/>
    <col min="7" max="7" width="20.5" style="3" hidden="1" customWidth="1"/>
    <col min="8" max="8" width="13.1640625" style="3" customWidth="1"/>
    <col min="9" max="9" width="12.5" style="3" customWidth="1"/>
    <col min="10" max="10" width="14" style="3" customWidth="1"/>
    <col min="11" max="12" width="11.5" style="3" customWidth="1"/>
    <col min="13" max="13" width="10.83203125" style="3"/>
    <col min="14" max="14" width="11.83203125" style="3" customWidth="1"/>
    <col min="15" max="16384" width="10.83203125" style="3"/>
  </cols>
  <sheetData>
    <row r="1" spans="1:13" ht="21">
      <c r="A1" s="22" t="s">
        <v>0</v>
      </c>
    </row>
    <row r="2" spans="1:13" ht="21">
      <c r="A2" s="22"/>
    </row>
    <row r="3" spans="1:13">
      <c r="A3" s="100" t="s">
        <v>1</v>
      </c>
      <c r="B3" s="100"/>
      <c r="C3" s="100"/>
      <c r="D3" s="100"/>
      <c r="E3" s="101"/>
      <c r="F3" s="101"/>
      <c r="G3" s="101"/>
      <c r="H3" s="101"/>
      <c r="I3" s="101"/>
    </row>
    <row r="4" spans="1:13">
      <c r="A4" s="100"/>
      <c r="B4" s="100"/>
      <c r="C4" s="100"/>
      <c r="D4" s="100"/>
      <c r="E4" s="101"/>
      <c r="F4" s="101"/>
      <c r="G4" s="101"/>
      <c r="H4" s="101"/>
      <c r="I4" s="101"/>
    </row>
    <row r="5" spans="1:13">
      <c r="A5" s="100"/>
      <c r="B5" s="100"/>
      <c r="C5" s="100"/>
      <c r="D5" s="100"/>
      <c r="E5" s="101"/>
      <c r="F5" s="101"/>
      <c r="G5" s="101"/>
      <c r="H5" s="101"/>
      <c r="I5" s="101"/>
    </row>
    <row r="6" spans="1:13">
      <c r="A6" s="100"/>
      <c r="B6" s="100"/>
      <c r="C6" s="100"/>
      <c r="D6" s="100"/>
      <c r="E6" s="101"/>
      <c r="F6" s="101"/>
      <c r="G6" s="101"/>
      <c r="H6" s="101"/>
      <c r="I6" s="101"/>
    </row>
    <row r="7" spans="1:13" ht="28" customHeight="1">
      <c r="A7" s="101"/>
      <c r="B7" s="101"/>
      <c r="C7" s="101"/>
      <c r="D7" s="101"/>
      <c r="E7" s="101"/>
      <c r="F7" s="101"/>
      <c r="G7" s="101"/>
      <c r="H7" s="101"/>
      <c r="I7" s="101"/>
    </row>
    <row r="9" spans="1:13">
      <c r="A9" s="11" t="s">
        <v>2</v>
      </c>
      <c r="C9" s="102"/>
      <c r="D9" s="103"/>
    </row>
    <row r="10" spans="1:13">
      <c r="A10" s="11" t="s">
        <v>3</v>
      </c>
      <c r="C10" s="104"/>
      <c r="D10" s="105"/>
    </row>
    <row r="11" spans="1:13">
      <c r="A11" s="11" t="s">
        <v>4</v>
      </c>
      <c r="C11" s="106"/>
      <c r="D11" s="107"/>
      <c r="E11" s="116" t="s">
        <v>5</v>
      </c>
      <c r="F11" s="117"/>
      <c r="G11" s="18"/>
      <c r="H11" s="18"/>
    </row>
    <row r="12" spans="1:13">
      <c r="A12" s="17" t="s">
        <v>6</v>
      </c>
      <c r="C12" s="106" t="s">
        <v>7</v>
      </c>
      <c r="D12" s="107"/>
      <c r="E12" s="21" t="s">
        <v>8</v>
      </c>
    </row>
    <row r="13" spans="1:13" ht="14.25" customHeight="1">
      <c r="A13" s="55" t="s">
        <v>9</v>
      </c>
      <c r="C13" s="118"/>
      <c r="D13" s="118"/>
      <c r="E13" s="21" t="s">
        <v>10</v>
      </c>
      <c r="F13" s="21"/>
      <c r="G13" s="21"/>
      <c r="H13" s="21"/>
    </row>
    <row r="15" spans="1:13" ht="18">
      <c r="A15" s="114" t="s">
        <v>11</v>
      </c>
      <c r="B15" s="115"/>
      <c r="C15" s="115"/>
      <c r="D15" s="115"/>
      <c r="E15" s="115"/>
      <c r="F15" s="115"/>
      <c r="G15" s="115"/>
      <c r="H15" s="115"/>
      <c r="I15" s="115"/>
      <c r="J15" s="47"/>
    </row>
    <row r="16" spans="1:13" ht="34">
      <c r="A16" s="7" t="s">
        <v>12</v>
      </c>
      <c r="B16" s="7" t="s">
        <v>13</v>
      </c>
      <c r="C16" s="8" t="s">
        <v>14</v>
      </c>
      <c r="D16" s="12" t="s">
        <v>15</v>
      </c>
      <c r="E16" s="8" t="s">
        <v>16</v>
      </c>
      <c r="F16" s="8" t="s">
        <v>17</v>
      </c>
      <c r="G16" s="8" t="s">
        <v>18</v>
      </c>
      <c r="H16" s="8" t="s">
        <v>19</v>
      </c>
      <c r="I16" s="8" t="s">
        <v>20</v>
      </c>
      <c r="J16" s="8" t="s">
        <v>21</v>
      </c>
      <c r="K16" s="7" t="s">
        <v>16</v>
      </c>
      <c r="L16" s="7" t="s">
        <v>17</v>
      </c>
      <c r="M16" s="8" t="s">
        <v>22</v>
      </c>
    </row>
    <row r="17" spans="1:13" ht="33" customHeight="1">
      <c r="A17" s="108" t="s">
        <v>86</v>
      </c>
      <c r="B17" s="109"/>
      <c r="C17" s="110"/>
      <c r="D17" s="6"/>
      <c r="E17" s="111" t="s">
        <v>87</v>
      </c>
      <c r="F17" s="112"/>
      <c r="G17" s="113"/>
      <c r="H17" s="6"/>
      <c r="I17" s="16" t="s">
        <v>23</v>
      </c>
      <c r="J17" s="59"/>
      <c r="K17" s="57"/>
      <c r="L17" s="57"/>
      <c r="M17" s="57"/>
    </row>
    <row r="18" spans="1:13" ht="18">
      <c r="A18" s="4"/>
      <c r="B18" s="4"/>
      <c r="C18" s="4"/>
      <c r="D18" s="4"/>
      <c r="E18" s="25">
        <f>Team!N11</f>
        <v>3.3333333333333335</v>
      </c>
      <c r="F18" s="25">
        <f>Team!N12</f>
        <v>2.5</v>
      </c>
      <c r="G18" s="19"/>
      <c r="H18" s="25">
        <f>IF(G18&gt;0,G18,SUM(E18:F18))</f>
        <v>5.8333333333333339</v>
      </c>
      <c r="I18" s="25">
        <f>D25/H18</f>
        <v>0</v>
      </c>
      <c r="J18" s="60"/>
      <c r="K18" s="24" t="e">
        <f>E18/SOLL!G11</f>
        <v>#DIV/0!</v>
      </c>
      <c r="L18" s="24" t="e">
        <f>F18/SOLL!G11</f>
        <v>#DIV/0!</v>
      </c>
      <c r="M18" s="24" t="e">
        <f>SOLL!J11/SOLL!G11</f>
        <v>#DIV/0!</v>
      </c>
    </row>
    <row r="19" spans="1:13" ht="18">
      <c r="A19" s="7" t="s">
        <v>24</v>
      </c>
      <c r="B19" s="7">
        <v>12</v>
      </c>
      <c r="C19" s="25">
        <f>Kinder!N11</f>
        <v>0</v>
      </c>
      <c r="D19" s="25">
        <f>B19*C19*5</f>
        <v>0</v>
      </c>
      <c r="E19" s="5"/>
      <c r="F19" s="5"/>
      <c r="G19" s="15" t="str">
        <f>IF(OR((AND(G18&gt;0,E18&gt;0)),(AND(G18&gt;0,F18&gt;0))),"ACHTUNG: Bitte gib' entweder Erst- und Zweitkraft ODER Alle Kräfte an","")</f>
        <v/>
      </c>
      <c r="H19" s="5"/>
      <c r="I19" s="5"/>
      <c r="L19" s="21"/>
    </row>
    <row r="20" spans="1:13" ht="18">
      <c r="A20" s="7" t="s">
        <v>25</v>
      </c>
      <c r="B20" s="7">
        <v>10</v>
      </c>
      <c r="C20" s="25">
        <f>Kinder!N12</f>
        <v>0</v>
      </c>
      <c r="D20" s="25">
        <f t="shared" ref="D20:D24" si="0">B20*C20*5</f>
        <v>0</v>
      </c>
      <c r="E20" s="5"/>
      <c r="G20" s="5"/>
      <c r="I20" s="5"/>
      <c r="J20" s="5"/>
    </row>
    <row r="21" spans="1:13" ht="18">
      <c r="A21" s="7" t="s">
        <v>26</v>
      </c>
      <c r="B21" s="7">
        <v>8</v>
      </c>
      <c r="C21" s="25">
        <f>Kinder!N13</f>
        <v>0</v>
      </c>
      <c r="D21" s="25">
        <f t="shared" si="0"/>
        <v>0</v>
      </c>
      <c r="E21" s="5"/>
      <c r="F21" s="5"/>
      <c r="G21" s="5"/>
      <c r="H21" s="5"/>
      <c r="I21" s="5"/>
      <c r="J21" s="5"/>
    </row>
    <row r="22" spans="1:13" ht="18">
      <c r="A22" s="7" t="s">
        <v>27</v>
      </c>
      <c r="B22" s="7">
        <v>6</v>
      </c>
      <c r="C22" s="25">
        <f>Kinder!N14</f>
        <v>0</v>
      </c>
      <c r="D22" s="25">
        <f t="shared" si="0"/>
        <v>0</v>
      </c>
      <c r="E22" s="5"/>
      <c r="F22" s="5"/>
      <c r="G22" s="5"/>
      <c r="H22" s="5"/>
      <c r="I22" s="5"/>
      <c r="J22" s="5"/>
    </row>
    <row r="23" spans="1:13" ht="17" customHeight="1">
      <c r="A23" s="7" t="s">
        <v>28</v>
      </c>
      <c r="B23" s="7">
        <v>5</v>
      </c>
      <c r="C23" s="25">
        <f>Kinder!N15</f>
        <v>0</v>
      </c>
      <c r="D23" s="25">
        <f t="shared" si="0"/>
        <v>0</v>
      </c>
      <c r="E23" s="5"/>
      <c r="F23" s="5"/>
      <c r="G23" s="5"/>
      <c r="H23" s="5"/>
      <c r="I23" s="5"/>
    </row>
    <row r="24" spans="1:13" ht="18">
      <c r="A24" s="7" t="s">
        <v>29</v>
      </c>
      <c r="B24" s="7">
        <v>4</v>
      </c>
      <c r="C24" s="25">
        <f>Kinder!N16</f>
        <v>0</v>
      </c>
      <c r="D24" s="25">
        <f t="shared" si="0"/>
        <v>0</v>
      </c>
      <c r="E24" s="5"/>
      <c r="F24" s="5"/>
      <c r="G24" s="5"/>
      <c r="H24" s="5"/>
      <c r="I24" s="5"/>
    </row>
    <row r="25" spans="1:13" ht="18">
      <c r="A25" s="4"/>
      <c r="B25" s="4"/>
      <c r="C25" s="25">
        <f>SUM(C19:C24)</f>
        <v>0</v>
      </c>
      <c r="D25" s="25">
        <f>SUM(D19:D24)</f>
        <v>0</v>
      </c>
      <c r="E25" s="5"/>
      <c r="F25" s="5"/>
      <c r="G25" s="5"/>
      <c r="H25" s="5"/>
      <c r="I25" s="5"/>
    </row>
    <row r="26" spans="1:13" ht="18">
      <c r="A26" s="5"/>
      <c r="B26" s="5"/>
      <c r="C26" s="5"/>
      <c r="D26" s="5"/>
      <c r="E26" s="5"/>
      <c r="F26" s="5"/>
      <c r="G26" s="5"/>
      <c r="H26" s="5"/>
      <c r="I26" s="5"/>
    </row>
    <row r="27" spans="1:13" ht="18">
      <c r="A27" s="140" t="s">
        <v>30</v>
      </c>
      <c r="B27" s="141"/>
      <c r="C27" s="141"/>
      <c r="D27" s="141"/>
      <c r="E27" s="141"/>
      <c r="F27" s="141"/>
      <c r="G27" s="141"/>
      <c r="H27" s="141"/>
      <c r="I27" s="141"/>
    </row>
    <row r="28" spans="1:13" ht="34">
      <c r="A28" s="9" t="s">
        <v>12</v>
      </c>
      <c r="B28" s="9"/>
      <c r="C28" s="10" t="s">
        <v>14</v>
      </c>
      <c r="D28" s="13" t="s">
        <v>15</v>
      </c>
      <c r="E28" s="10" t="s">
        <v>16</v>
      </c>
      <c r="F28" s="10" t="s">
        <v>17</v>
      </c>
      <c r="G28" s="10" t="s">
        <v>18</v>
      </c>
      <c r="H28" s="10" t="s">
        <v>19</v>
      </c>
      <c r="I28" s="10" t="s">
        <v>20</v>
      </c>
      <c r="J28" s="10" t="s">
        <v>21</v>
      </c>
      <c r="K28" s="10" t="s">
        <v>16</v>
      </c>
      <c r="L28" s="10" t="s">
        <v>17</v>
      </c>
      <c r="M28" s="10" t="s">
        <v>22</v>
      </c>
    </row>
    <row r="29" spans="1:13" ht="36" customHeight="1">
      <c r="A29" s="144" t="s">
        <v>86</v>
      </c>
      <c r="B29" s="145"/>
      <c r="C29" s="146"/>
      <c r="D29" s="6"/>
      <c r="E29" s="147" t="s">
        <v>88</v>
      </c>
      <c r="F29" s="148"/>
      <c r="G29" s="149"/>
      <c r="H29" s="6"/>
      <c r="I29" s="14" t="s">
        <v>23</v>
      </c>
      <c r="J29" s="59"/>
      <c r="K29" s="57"/>
      <c r="L29" s="57"/>
      <c r="M29" s="57"/>
    </row>
    <row r="30" spans="1:13" ht="18">
      <c r="A30" s="4"/>
      <c r="B30" s="4"/>
      <c r="C30" s="4"/>
      <c r="D30" s="4"/>
      <c r="E30" s="25">
        <f>Team!N17</f>
        <v>3.75</v>
      </c>
      <c r="F30" s="25">
        <f>Team!N18</f>
        <v>2.5</v>
      </c>
      <c r="G30" s="20"/>
      <c r="H30" s="25">
        <f>IF(G30&gt;0,G30,SUM(E30:F30))</f>
        <v>6.25</v>
      </c>
      <c r="I30" s="25">
        <f>D37/H30</f>
        <v>0</v>
      </c>
      <c r="J30" s="60"/>
      <c r="K30" s="24" t="e">
        <f>E30/SOLL!G21</f>
        <v>#DIV/0!</v>
      </c>
      <c r="L30" s="24" t="e">
        <f>F30/SOLL!G21</f>
        <v>#DIV/0!</v>
      </c>
      <c r="M30" s="24" t="e">
        <f>SOLL!J21/SOLL!G21</f>
        <v>#DIV/0!</v>
      </c>
    </row>
    <row r="31" spans="1:13" ht="18">
      <c r="A31" s="9" t="s">
        <v>31</v>
      </c>
      <c r="B31" s="9">
        <v>12</v>
      </c>
      <c r="C31" s="25">
        <f>Kinder!N19</f>
        <v>0</v>
      </c>
      <c r="D31" s="25">
        <f>B31*C31*5</f>
        <v>0</v>
      </c>
      <c r="E31" s="5"/>
      <c r="F31" s="5"/>
      <c r="G31" s="15" t="str">
        <f>IF(OR((AND(G30&gt;0,E30&gt;0)),(AND(G30&gt;0,F30&gt;0))),"ACHTUNG: Bitte gib' entweder Erst- und Zweitkraft ODER Alle Kräfte an","")</f>
        <v/>
      </c>
      <c r="H31" s="5"/>
      <c r="I31" s="5"/>
      <c r="L31" s="21"/>
    </row>
    <row r="32" spans="1:13" ht="18">
      <c r="A32" s="9" t="s">
        <v>32</v>
      </c>
      <c r="B32" s="9">
        <v>10</v>
      </c>
      <c r="C32" s="25">
        <f>Kinder!N20</f>
        <v>0</v>
      </c>
      <c r="D32" s="25">
        <f t="shared" ref="D32:D36" si="1">B32*C32*5</f>
        <v>0</v>
      </c>
      <c r="E32" s="5"/>
      <c r="F32" s="5"/>
      <c r="G32" s="5"/>
      <c r="H32" s="5"/>
      <c r="I32" s="5"/>
    </row>
    <row r="33" spans="1:11" ht="18">
      <c r="A33" s="9" t="s">
        <v>33</v>
      </c>
      <c r="B33" s="9">
        <v>8</v>
      </c>
      <c r="C33" s="25">
        <f>Kinder!N21</f>
        <v>0</v>
      </c>
      <c r="D33" s="25">
        <f t="shared" si="1"/>
        <v>0</v>
      </c>
      <c r="E33" s="5"/>
      <c r="F33" s="5"/>
      <c r="G33" s="5"/>
      <c r="H33" s="5"/>
      <c r="I33" s="5"/>
    </row>
    <row r="34" spans="1:11" ht="18">
      <c r="A34" s="9" t="s">
        <v>34</v>
      </c>
      <c r="B34" s="9">
        <v>6</v>
      </c>
      <c r="C34" s="25">
        <f>Kinder!N22</f>
        <v>0</v>
      </c>
      <c r="D34" s="25">
        <f t="shared" si="1"/>
        <v>0</v>
      </c>
      <c r="E34" s="5"/>
      <c r="F34" s="5"/>
      <c r="G34" s="5"/>
      <c r="H34" s="5"/>
      <c r="I34" s="5"/>
    </row>
    <row r="35" spans="1:11" ht="17" customHeight="1">
      <c r="A35" s="9" t="s">
        <v>35</v>
      </c>
      <c r="B35" s="9">
        <v>5</v>
      </c>
      <c r="C35" s="25">
        <f>Kinder!N24</f>
        <v>0</v>
      </c>
      <c r="D35" s="25">
        <f t="shared" si="1"/>
        <v>0</v>
      </c>
      <c r="E35" s="5"/>
      <c r="F35" s="5"/>
      <c r="G35" s="5"/>
    </row>
    <row r="36" spans="1:11" ht="18">
      <c r="A36" s="9" t="s">
        <v>36</v>
      </c>
      <c r="B36" s="9">
        <v>4</v>
      </c>
      <c r="C36" s="25">
        <f>Kinder!N25</f>
        <v>0</v>
      </c>
      <c r="D36" s="25">
        <f t="shared" si="1"/>
        <v>0</v>
      </c>
      <c r="E36" s="5"/>
      <c r="F36" s="5"/>
      <c r="G36" s="5"/>
    </row>
    <row r="37" spans="1:11" ht="18">
      <c r="A37" s="4"/>
      <c r="B37" s="4"/>
      <c r="C37" s="25">
        <f>SUM(C31:C36)</f>
        <v>0</v>
      </c>
      <c r="D37" s="25">
        <f>SUM(D31:D36)</f>
        <v>0</v>
      </c>
      <c r="E37" s="5"/>
      <c r="F37" s="5"/>
      <c r="G37" s="5"/>
    </row>
    <row r="39" spans="1:11" ht="16" customHeight="1"/>
    <row r="41" spans="1:11" ht="18" customHeight="1">
      <c r="A41" s="143" t="s">
        <v>37</v>
      </c>
      <c r="B41" s="143"/>
      <c r="C41" s="143"/>
      <c r="D41" s="143"/>
      <c r="E41" s="143"/>
      <c r="H41" s="130" t="s">
        <v>38</v>
      </c>
      <c r="I41" s="142"/>
      <c r="J41" s="142"/>
      <c r="K41" s="131"/>
    </row>
    <row r="42" spans="1:11" ht="19" customHeight="1">
      <c r="A42" s="129" t="s">
        <v>39</v>
      </c>
      <c r="B42" s="129"/>
      <c r="C42" s="129"/>
      <c r="D42" s="129"/>
      <c r="E42" s="62" t="s">
        <v>21</v>
      </c>
      <c r="H42" s="130" t="s">
        <v>16</v>
      </c>
      <c r="I42" s="131"/>
      <c r="J42" s="132" t="s">
        <v>21</v>
      </c>
      <c r="K42" s="133"/>
    </row>
    <row r="43" spans="1:11" ht="18">
      <c r="A43" s="64"/>
      <c r="B43" s="65"/>
      <c r="C43" s="65"/>
      <c r="D43" s="66"/>
      <c r="E43" s="24" t="e">
        <f>SOLL!M22/SOLL!M30</f>
        <v>#DIV/0!</v>
      </c>
      <c r="J43" s="128" t="e">
        <f>(E18+E30)/SOLL!J25</f>
        <v>#DIV/0!</v>
      </c>
      <c r="K43" s="128"/>
    </row>
    <row r="44" spans="1:11" ht="19" customHeight="1">
      <c r="A44" s="129" t="s">
        <v>40</v>
      </c>
      <c r="B44" s="129"/>
      <c r="C44" s="129"/>
      <c r="D44" s="129"/>
      <c r="E44" s="62" t="s">
        <v>21</v>
      </c>
      <c r="G44" s="58"/>
      <c r="H44" s="134" t="s">
        <v>17</v>
      </c>
      <c r="I44" s="134"/>
      <c r="J44" s="132" t="s">
        <v>21</v>
      </c>
      <c r="K44" s="133"/>
    </row>
    <row r="45" spans="1:11" ht="18">
      <c r="A45" s="137" t="s">
        <v>41</v>
      </c>
      <c r="B45" s="135"/>
      <c r="C45" s="135"/>
      <c r="D45" s="136"/>
      <c r="E45" s="24" t="e">
        <f>C13/SOLL!M30</f>
        <v>#DIV/0!</v>
      </c>
      <c r="H45" s="135"/>
      <c r="I45" s="136"/>
      <c r="J45" s="138" t="e">
        <f>(F18+F30)/SOLL!J25</f>
        <v>#DIV/0!</v>
      </c>
      <c r="K45" s="139"/>
    </row>
    <row r="46" spans="1:11" ht="18">
      <c r="A46" s="129" t="s">
        <v>42</v>
      </c>
      <c r="B46" s="129"/>
      <c r="C46" s="129"/>
      <c r="D46" s="129"/>
      <c r="E46" s="63" t="s">
        <v>43</v>
      </c>
      <c r="H46" s="134" t="s">
        <v>42</v>
      </c>
      <c r="I46" s="134"/>
      <c r="J46" s="132" t="s">
        <v>44</v>
      </c>
      <c r="K46" s="133"/>
    </row>
    <row r="47" spans="1:11" ht="18">
      <c r="E47" s="61" t="e">
        <f>E45+E43</f>
        <v>#DIV/0!</v>
      </c>
      <c r="J47" s="128" t="e">
        <f>SOLL!J24/SOLL!J25</f>
        <v>#DIV/0!</v>
      </c>
      <c r="K47" s="128"/>
    </row>
    <row r="53" spans="1:5">
      <c r="A53" s="56" t="s">
        <v>45</v>
      </c>
      <c r="B53" s="56"/>
      <c r="C53" s="56"/>
    </row>
    <row r="54" spans="1:5">
      <c r="A54" s="119"/>
      <c r="B54" s="120"/>
      <c r="C54" s="120"/>
      <c r="D54" s="120"/>
      <c r="E54" s="121"/>
    </row>
    <row r="55" spans="1:5">
      <c r="A55" s="122"/>
      <c r="B55" s="123"/>
      <c r="C55" s="123"/>
      <c r="D55" s="123"/>
      <c r="E55" s="124"/>
    </row>
    <row r="56" spans="1:5">
      <c r="A56" s="122"/>
      <c r="B56" s="123"/>
      <c r="C56" s="123"/>
      <c r="D56" s="123"/>
      <c r="E56" s="124"/>
    </row>
    <row r="57" spans="1:5">
      <c r="A57" s="122"/>
      <c r="B57" s="123"/>
      <c r="C57" s="123"/>
      <c r="D57" s="123"/>
      <c r="E57" s="124"/>
    </row>
    <row r="58" spans="1:5">
      <c r="A58" s="122"/>
      <c r="B58" s="123"/>
      <c r="C58" s="123"/>
      <c r="D58" s="123"/>
      <c r="E58" s="124"/>
    </row>
    <row r="59" spans="1:5">
      <c r="A59" s="125"/>
      <c r="B59" s="126"/>
      <c r="C59" s="126"/>
      <c r="D59" s="126"/>
      <c r="E59" s="127"/>
    </row>
  </sheetData>
  <sheetProtection sheet="1" selectLockedCells="1"/>
  <mergeCells count="30">
    <mergeCell ref="A27:I27"/>
    <mergeCell ref="H41:K41"/>
    <mergeCell ref="A41:E41"/>
    <mergeCell ref="A29:C29"/>
    <mergeCell ref="E29:G29"/>
    <mergeCell ref="A54:E59"/>
    <mergeCell ref="J43:K43"/>
    <mergeCell ref="A42:D42"/>
    <mergeCell ref="A44:D44"/>
    <mergeCell ref="H42:I42"/>
    <mergeCell ref="J42:K42"/>
    <mergeCell ref="J44:K44"/>
    <mergeCell ref="J46:K46"/>
    <mergeCell ref="H46:I46"/>
    <mergeCell ref="J47:K47"/>
    <mergeCell ref="H44:I44"/>
    <mergeCell ref="A46:D46"/>
    <mergeCell ref="H45:I45"/>
    <mergeCell ref="A45:D45"/>
    <mergeCell ref="J45:K45"/>
    <mergeCell ref="A3:I7"/>
    <mergeCell ref="C9:D9"/>
    <mergeCell ref="C10:D10"/>
    <mergeCell ref="C11:D11"/>
    <mergeCell ref="A17:C17"/>
    <mergeCell ref="E17:G17"/>
    <mergeCell ref="A15:I15"/>
    <mergeCell ref="E11:F11"/>
    <mergeCell ref="C13:D13"/>
    <mergeCell ref="C12:D12"/>
  </mergeCells>
  <phoneticPr fontId="12" type="noConversion"/>
  <conditionalFormatting sqref="J47:K47">
    <cfRule type="cellIs" dxfId="4" priority="4" operator="lessThan">
      <formula>0.9</formula>
    </cfRule>
    <cfRule type="cellIs" dxfId="3" priority="5" operator="greaterThan">
      <formula>0.9</formula>
    </cfRule>
  </conditionalFormatting>
  <conditionalFormatting sqref="E47">
    <cfRule type="cellIs" dxfId="2" priority="2" operator="lessThan">
      <formula>0.9</formula>
    </cfRule>
    <cfRule type="cellIs" dxfId="1" priority="3" operator="greaterThan">
      <formula>0.9</formula>
    </cfRule>
  </conditionalFormatting>
  <conditionalFormatting sqref="E45">
    <cfRule type="cellIs" dxfId="0" priority="1" operator="greaterThan">
      <formula>0.3</formula>
    </cfRule>
  </conditionalFormatting>
  <pageMargins left="0.25" right="0.25" top="0.75" bottom="0.75" header="0.3" footer="0.3"/>
  <pageSetup paperSize="9" orientation="landscape" horizontalDpi="4294967292" verticalDpi="4294967292" copies="29" r:id="rId1"/>
  <ignoredErrors>
    <ignoredError sqref="D19:D24 D31:D36 C25 C37 G31 G19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3"/>
  <sheetViews>
    <sheetView zoomScaleNormal="100" workbookViewId="0"/>
  </sheetViews>
  <sheetFormatPr baseColWidth="10" defaultColWidth="11.5" defaultRowHeight="15"/>
  <cols>
    <col min="1" max="1" width="16.83203125" customWidth="1"/>
    <col min="2" max="2" width="20.83203125" customWidth="1"/>
    <col min="3" max="3" width="20.5" customWidth="1"/>
    <col min="5" max="5" width="15.1640625" customWidth="1"/>
    <col min="6" max="6" width="20.5" customWidth="1"/>
    <col min="7" max="9" width="15.1640625" customWidth="1"/>
    <col min="10" max="10" width="18.83203125" customWidth="1"/>
    <col min="13" max="13" width="22.83203125" customWidth="1"/>
  </cols>
  <sheetData>
    <row r="1" spans="1:13" ht="23">
      <c r="A1" s="46" t="s">
        <v>46</v>
      </c>
      <c r="B1" s="1"/>
      <c r="C1" s="1"/>
      <c r="D1" s="1"/>
      <c r="E1" s="1"/>
      <c r="F1" s="1"/>
      <c r="G1" s="2"/>
      <c r="H1" s="2"/>
      <c r="I1" s="2"/>
      <c r="J1" s="2"/>
      <c r="K1" s="1"/>
      <c r="L1" s="1"/>
    </row>
    <row r="2" spans="1:13" ht="16">
      <c r="A2" s="27"/>
      <c r="B2" s="150" t="s">
        <v>47</v>
      </c>
      <c r="C2" s="150"/>
      <c r="D2" s="28"/>
      <c r="E2" s="150" t="s">
        <v>48</v>
      </c>
      <c r="F2" s="150"/>
      <c r="G2" s="150"/>
      <c r="H2" s="151" t="s">
        <v>49</v>
      </c>
      <c r="I2" s="151"/>
      <c r="J2" s="151"/>
      <c r="K2" s="29" t="s">
        <v>50</v>
      </c>
      <c r="L2" s="152" t="s">
        <v>51</v>
      </c>
      <c r="M2" s="152"/>
    </row>
    <row r="3" spans="1:13" ht="16">
      <c r="A3" s="30" t="s">
        <v>11</v>
      </c>
      <c r="B3" s="31" t="s">
        <v>16</v>
      </c>
      <c r="C3" s="31" t="s">
        <v>17</v>
      </c>
      <c r="D3" s="31" t="s">
        <v>14</v>
      </c>
      <c r="E3" s="31" t="s">
        <v>52</v>
      </c>
      <c r="F3" s="31" t="s">
        <v>53</v>
      </c>
      <c r="G3" s="31" t="s">
        <v>54</v>
      </c>
      <c r="H3" s="31" t="s">
        <v>55</v>
      </c>
      <c r="I3" s="31" t="s">
        <v>56</v>
      </c>
      <c r="J3" s="31" t="s">
        <v>57</v>
      </c>
      <c r="K3" s="32" t="s">
        <v>37</v>
      </c>
      <c r="L3" s="32" t="s">
        <v>58</v>
      </c>
      <c r="M3" s="32" t="s">
        <v>59</v>
      </c>
    </row>
    <row r="4" spans="1:13" ht="16">
      <c r="A4" s="33"/>
      <c r="B4" s="33"/>
      <c r="C4" s="33"/>
      <c r="D4" s="33"/>
      <c r="E4" s="33"/>
      <c r="F4" s="33"/>
      <c r="G4" s="31"/>
      <c r="H4" s="31"/>
      <c r="I4" s="31"/>
      <c r="J4" s="31"/>
      <c r="K4" s="33" t="s">
        <v>60</v>
      </c>
      <c r="L4" s="33"/>
      <c r="M4" s="26"/>
    </row>
    <row r="5" spans="1:13" ht="16">
      <c r="A5" s="33" t="s">
        <v>24</v>
      </c>
      <c r="B5" s="33">
        <v>10.125</v>
      </c>
      <c r="C5" s="33">
        <v>4.875</v>
      </c>
      <c r="D5" s="33">
        <f>KITA!C19</f>
        <v>0</v>
      </c>
      <c r="E5" s="33">
        <f t="shared" ref="E5:E10" si="0">B5*D5</f>
        <v>0</v>
      </c>
      <c r="F5" s="33">
        <f t="shared" ref="F5:F10" si="1">C5*D5</f>
        <v>0</v>
      </c>
      <c r="G5" s="31">
        <f t="shared" ref="G5:G10" si="2">E5+F5</f>
        <v>0</v>
      </c>
      <c r="H5" s="31"/>
      <c r="I5" s="31"/>
      <c r="J5" s="31"/>
      <c r="K5" s="33">
        <v>0.75</v>
      </c>
      <c r="L5" s="33">
        <f t="shared" ref="L5:L10" si="3">K5*D5</f>
        <v>0</v>
      </c>
      <c r="M5" s="26"/>
    </row>
    <row r="6" spans="1:13" ht="16">
      <c r="A6" s="33" t="s">
        <v>25</v>
      </c>
      <c r="B6" s="52">
        <v>7.625</v>
      </c>
      <c r="C6" s="33">
        <v>4.875</v>
      </c>
      <c r="D6" s="33">
        <f>KITA!C20</f>
        <v>0</v>
      </c>
      <c r="E6" s="33">
        <f t="shared" si="0"/>
        <v>0</v>
      </c>
      <c r="F6" s="33">
        <f t="shared" si="1"/>
        <v>0</v>
      </c>
      <c r="G6" s="31">
        <f t="shared" si="2"/>
        <v>0</v>
      </c>
      <c r="H6" s="31"/>
      <c r="I6" s="31"/>
      <c r="J6" s="31"/>
      <c r="K6" s="33">
        <v>0.75</v>
      </c>
      <c r="L6" s="33">
        <f t="shared" si="3"/>
        <v>0</v>
      </c>
      <c r="M6" s="26"/>
    </row>
    <row r="7" spans="1:13" ht="16">
      <c r="A7" s="33" t="s">
        <v>26</v>
      </c>
      <c r="B7" s="33">
        <v>5.5679999999999996</v>
      </c>
      <c r="C7" s="52">
        <v>4.4320000000000004</v>
      </c>
      <c r="D7" s="33">
        <f>KITA!C21</f>
        <v>0</v>
      </c>
      <c r="E7" s="33">
        <f t="shared" si="0"/>
        <v>0</v>
      </c>
      <c r="F7" s="33">
        <f t="shared" si="1"/>
        <v>0</v>
      </c>
      <c r="G7" s="31">
        <f t="shared" si="2"/>
        <v>0</v>
      </c>
      <c r="H7" s="31"/>
      <c r="I7" s="31"/>
      <c r="J7" s="31"/>
      <c r="K7" s="33">
        <v>0.75</v>
      </c>
      <c r="L7" s="33">
        <f t="shared" si="3"/>
        <v>0</v>
      </c>
      <c r="M7" s="26"/>
    </row>
    <row r="8" spans="1:13" ht="16">
      <c r="A8" s="33" t="s">
        <v>27</v>
      </c>
      <c r="B8" s="52">
        <v>4.4099000000000004</v>
      </c>
      <c r="C8" s="33">
        <v>3.0901000000000001</v>
      </c>
      <c r="D8" s="33">
        <f>KITA!C22</f>
        <v>0</v>
      </c>
      <c r="E8" s="33">
        <f t="shared" si="0"/>
        <v>0</v>
      </c>
      <c r="F8" s="33">
        <f t="shared" si="1"/>
        <v>0</v>
      </c>
      <c r="G8" s="31">
        <f t="shared" si="2"/>
        <v>0</v>
      </c>
      <c r="H8" s="31"/>
      <c r="I8" s="31"/>
      <c r="J8" s="31"/>
      <c r="K8" s="33">
        <v>0.75</v>
      </c>
      <c r="L8" s="33">
        <f t="shared" si="3"/>
        <v>0</v>
      </c>
      <c r="M8" s="26"/>
    </row>
    <row r="9" spans="1:13" ht="16">
      <c r="A9" s="33" t="s">
        <v>28</v>
      </c>
      <c r="B9" s="33">
        <v>3.6749999999999998</v>
      </c>
      <c r="C9" s="33">
        <v>2.5750000000000002</v>
      </c>
      <c r="D9" s="33">
        <f>KITA!C23</f>
        <v>0</v>
      </c>
      <c r="E9" s="33">
        <f t="shared" si="0"/>
        <v>0</v>
      </c>
      <c r="F9" s="33">
        <f t="shared" si="1"/>
        <v>0</v>
      </c>
      <c r="G9" s="31">
        <f t="shared" si="2"/>
        <v>0</v>
      </c>
      <c r="H9" s="31"/>
      <c r="I9" s="31"/>
      <c r="J9" s="31"/>
      <c r="K9" s="33">
        <v>0.75</v>
      </c>
      <c r="L9" s="33">
        <f t="shared" si="3"/>
        <v>0</v>
      </c>
      <c r="M9" s="26"/>
    </row>
    <row r="10" spans="1:13" ht="16">
      <c r="A10" s="33" t="s">
        <v>29</v>
      </c>
      <c r="B10" s="51">
        <v>2.94</v>
      </c>
      <c r="C10" s="51">
        <v>2.06</v>
      </c>
      <c r="D10" s="33">
        <f>KITA!C24</f>
        <v>0</v>
      </c>
      <c r="E10" s="33">
        <f t="shared" si="0"/>
        <v>0</v>
      </c>
      <c r="F10" s="33">
        <f t="shared" si="1"/>
        <v>0</v>
      </c>
      <c r="G10" s="31">
        <f t="shared" si="2"/>
        <v>0</v>
      </c>
      <c r="H10" s="31"/>
      <c r="I10" s="31"/>
      <c r="J10" s="31"/>
      <c r="K10" s="33">
        <v>0.6</v>
      </c>
      <c r="L10" s="33">
        <f t="shared" si="3"/>
        <v>0</v>
      </c>
      <c r="M10" s="26"/>
    </row>
    <row r="11" spans="1:13" ht="16">
      <c r="A11" s="33" t="s">
        <v>61</v>
      </c>
      <c r="B11" s="33"/>
      <c r="C11" s="33"/>
      <c r="D11" s="33">
        <f>SUM(D5:D10)</f>
        <v>0</v>
      </c>
      <c r="E11" s="34">
        <f>SUM(E5:E10)</f>
        <v>0</v>
      </c>
      <c r="F11" s="34">
        <f>SUM(F5:F10)</f>
        <v>0</v>
      </c>
      <c r="G11" s="34">
        <f>G5+G6+G7+G8+G9+G10</f>
        <v>0</v>
      </c>
      <c r="H11" s="34">
        <f>KITA!E18</f>
        <v>3.3333333333333335</v>
      </c>
      <c r="I11" s="34">
        <f>KITA!F18</f>
        <v>2.5</v>
      </c>
      <c r="J11" s="34">
        <f>KITA!H18</f>
        <v>5.8333333333333339</v>
      </c>
      <c r="K11" s="33"/>
      <c r="L11" s="33">
        <f>L5+L6+L7+L8+L9+L10</f>
        <v>0</v>
      </c>
      <c r="M11" s="26"/>
    </row>
    <row r="12" spans="1:13" ht="16">
      <c r="A12" s="35"/>
      <c r="B12" s="35"/>
      <c r="C12" s="35"/>
      <c r="D12" s="35"/>
      <c r="E12" s="35"/>
      <c r="F12" s="35"/>
      <c r="G12" s="36"/>
      <c r="H12" s="36"/>
      <c r="I12" s="36"/>
      <c r="J12" s="36"/>
      <c r="K12" s="35"/>
      <c r="L12" s="35"/>
      <c r="M12" s="26"/>
    </row>
    <row r="13" spans="1:13" ht="16">
      <c r="A13" s="30" t="s">
        <v>30</v>
      </c>
      <c r="B13" s="31" t="s">
        <v>16</v>
      </c>
      <c r="C13" s="31" t="s">
        <v>17</v>
      </c>
      <c r="D13" s="31" t="s">
        <v>14</v>
      </c>
      <c r="E13" s="31" t="s">
        <v>62</v>
      </c>
      <c r="F13" s="31" t="s">
        <v>63</v>
      </c>
      <c r="G13" s="31" t="s">
        <v>54</v>
      </c>
      <c r="H13" s="31" t="s">
        <v>55</v>
      </c>
      <c r="I13" s="31" t="s">
        <v>56</v>
      </c>
      <c r="J13" s="31" t="s">
        <v>57</v>
      </c>
      <c r="K13" s="32" t="s">
        <v>37</v>
      </c>
      <c r="L13" s="32" t="s">
        <v>58</v>
      </c>
      <c r="M13" s="26"/>
    </row>
    <row r="14" spans="1:13" ht="16">
      <c r="A14" s="33"/>
      <c r="B14" s="33"/>
      <c r="C14" s="33"/>
      <c r="D14" s="33"/>
      <c r="E14" s="33"/>
      <c r="F14" s="33"/>
      <c r="G14" s="31"/>
      <c r="H14" s="31"/>
      <c r="I14" s="31"/>
      <c r="J14" s="31"/>
      <c r="K14" s="33" t="s">
        <v>60</v>
      </c>
      <c r="L14" s="33"/>
      <c r="M14" s="26"/>
    </row>
    <row r="15" spans="1:13" ht="16">
      <c r="A15" s="33" t="s">
        <v>31</v>
      </c>
      <c r="B15" s="33">
        <v>3.75</v>
      </c>
      <c r="C15" s="33">
        <v>1.8055000000000001</v>
      </c>
      <c r="D15" s="33">
        <f>KITA!C31</f>
        <v>0</v>
      </c>
      <c r="E15" s="33">
        <f t="shared" ref="E15:E20" si="4">B15*D15</f>
        <v>0</v>
      </c>
      <c r="F15" s="33">
        <f t="shared" ref="F15:F20" si="5">C15*D15</f>
        <v>0</v>
      </c>
      <c r="G15" s="31">
        <f t="shared" ref="G15:G20" si="6">E15+F15</f>
        <v>0</v>
      </c>
      <c r="H15" s="31"/>
      <c r="I15" s="31"/>
      <c r="J15" s="31"/>
      <c r="K15" s="33">
        <v>0.6</v>
      </c>
      <c r="L15" s="33">
        <f t="shared" ref="L15:L20" si="7">K15*D15</f>
        <v>0</v>
      </c>
      <c r="M15" s="26"/>
    </row>
    <row r="16" spans="1:13" ht="16">
      <c r="A16" s="33" t="s">
        <v>32</v>
      </c>
      <c r="B16" s="33">
        <v>2.8241000000000001</v>
      </c>
      <c r="C16" s="33">
        <v>1.8055000000000001</v>
      </c>
      <c r="D16" s="33">
        <f>KITA!C32</f>
        <v>0</v>
      </c>
      <c r="E16" s="33">
        <f t="shared" si="4"/>
        <v>0</v>
      </c>
      <c r="F16" s="33">
        <f t="shared" si="5"/>
        <v>0</v>
      </c>
      <c r="G16" s="31">
        <f t="shared" si="6"/>
        <v>0</v>
      </c>
      <c r="H16" s="31"/>
      <c r="I16" s="31"/>
      <c r="J16" s="31"/>
      <c r="K16" s="33">
        <v>0.6</v>
      </c>
      <c r="L16" s="33">
        <f t="shared" si="7"/>
        <v>0</v>
      </c>
      <c r="M16" s="26"/>
    </row>
    <row r="17" spans="1:14" ht="16">
      <c r="A17" s="33" t="s">
        <v>33</v>
      </c>
      <c r="B17" s="33">
        <v>2.1941999999999999</v>
      </c>
      <c r="C17" s="33">
        <v>1.7464999999999999</v>
      </c>
      <c r="D17" s="33">
        <f>KITA!C33</f>
        <v>0</v>
      </c>
      <c r="E17" s="33">
        <f t="shared" si="4"/>
        <v>0</v>
      </c>
      <c r="F17" s="33">
        <f t="shared" si="5"/>
        <v>0</v>
      </c>
      <c r="G17" s="31">
        <f t="shared" si="6"/>
        <v>0</v>
      </c>
      <c r="H17" s="31"/>
      <c r="I17" s="31"/>
      <c r="J17" s="31"/>
      <c r="K17" s="33">
        <v>0.5</v>
      </c>
      <c r="L17" s="33">
        <f t="shared" si="7"/>
        <v>0</v>
      </c>
      <c r="M17" s="26"/>
    </row>
    <row r="18" spans="1:14" ht="16">
      <c r="A18" s="33" t="s">
        <v>34</v>
      </c>
      <c r="B18" s="33">
        <v>1.7379</v>
      </c>
      <c r="C18" s="33">
        <v>1.2177</v>
      </c>
      <c r="D18" s="33">
        <f>KITA!C34</f>
        <v>0</v>
      </c>
      <c r="E18" s="33">
        <f t="shared" si="4"/>
        <v>0</v>
      </c>
      <c r="F18" s="33">
        <f t="shared" si="5"/>
        <v>0</v>
      </c>
      <c r="G18" s="31">
        <f t="shared" si="6"/>
        <v>0</v>
      </c>
      <c r="H18" s="31"/>
      <c r="I18" s="31"/>
      <c r="J18" s="31"/>
      <c r="K18" s="33">
        <v>0.5</v>
      </c>
      <c r="L18" s="33">
        <f t="shared" si="7"/>
        <v>0</v>
      </c>
      <c r="M18" s="26"/>
    </row>
    <row r="19" spans="1:14" ht="16">
      <c r="A19" s="33" t="s">
        <v>35</v>
      </c>
      <c r="B19" s="33">
        <v>1.5155000000000001</v>
      </c>
      <c r="C19" s="33">
        <v>0.79930000000000001</v>
      </c>
      <c r="D19" s="33">
        <f>KITA!C35</f>
        <v>0</v>
      </c>
      <c r="E19" s="33">
        <f t="shared" si="4"/>
        <v>0</v>
      </c>
      <c r="F19" s="33">
        <f t="shared" si="5"/>
        <v>0</v>
      </c>
      <c r="G19" s="31">
        <f t="shared" si="6"/>
        <v>0</v>
      </c>
      <c r="H19" s="31"/>
      <c r="I19" s="31"/>
      <c r="J19" s="31"/>
      <c r="K19" s="33">
        <v>0.5</v>
      </c>
      <c r="L19" s="33">
        <f t="shared" si="7"/>
        <v>0</v>
      </c>
      <c r="M19" s="26"/>
    </row>
    <row r="20" spans="1:14" ht="16">
      <c r="A20" s="33" t="s">
        <v>36</v>
      </c>
      <c r="B20" s="33">
        <v>1.3359000000000001</v>
      </c>
      <c r="C20" s="33">
        <v>0.51590000000000003</v>
      </c>
      <c r="D20" s="33">
        <f>KITA!C36</f>
        <v>0</v>
      </c>
      <c r="E20" s="33">
        <f t="shared" si="4"/>
        <v>0</v>
      </c>
      <c r="F20" s="33">
        <f t="shared" si="5"/>
        <v>0</v>
      </c>
      <c r="G20" s="31">
        <f t="shared" si="6"/>
        <v>0</v>
      </c>
      <c r="H20" s="31"/>
      <c r="I20" s="31"/>
      <c r="J20" s="31"/>
      <c r="K20" s="33">
        <v>0.48</v>
      </c>
      <c r="L20" s="33">
        <f t="shared" si="7"/>
        <v>0</v>
      </c>
      <c r="M20" s="26"/>
    </row>
    <row r="21" spans="1:14" ht="16">
      <c r="A21" s="33" t="s">
        <v>64</v>
      </c>
      <c r="B21" s="33"/>
      <c r="C21" s="33"/>
      <c r="D21" s="33">
        <f>SUM(D15:D20)</f>
        <v>0</v>
      </c>
      <c r="E21" s="34">
        <f>SUM(E15:E20)</f>
        <v>0</v>
      </c>
      <c r="F21" s="34">
        <f>SUM(F15:F20)</f>
        <v>0</v>
      </c>
      <c r="G21" s="34">
        <f>G15+G16+G17+G18+G19+G20</f>
        <v>0</v>
      </c>
      <c r="H21" s="34">
        <f>KITA!E30</f>
        <v>3.75</v>
      </c>
      <c r="I21" s="34">
        <f>KITA!F30</f>
        <v>2.5</v>
      </c>
      <c r="J21" s="34">
        <f>KITA!H30</f>
        <v>6.25</v>
      </c>
      <c r="K21" s="33"/>
      <c r="L21" s="37">
        <f>L15+L16+L17+L18+L19+L20</f>
        <v>0</v>
      </c>
      <c r="M21" s="26"/>
    </row>
    <row r="22" spans="1:14" ht="16">
      <c r="A22" s="35"/>
      <c r="B22" s="35"/>
      <c r="C22" s="33" t="s">
        <v>65</v>
      </c>
      <c r="D22" s="33">
        <f>D11+D21</f>
        <v>0</v>
      </c>
      <c r="E22" s="35"/>
      <c r="F22" s="35"/>
      <c r="G22" s="36"/>
      <c r="H22" s="36"/>
      <c r="I22" s="36"/>
      <c r="J22" s="36"/>
      <c r="K22" s="35"/>
      <c r="L22" s="35"/>
      <c r="M22" s="53" t="str">
        <f>KITA!C12</f>
        <v>30</v>
      </c>
    </row>
    <row r="23" spans="1:14" ht="18">
      <c r="A23" s="1"/>
      <c r="B23" s="1"/>
      <c r="C23" s="1"/>
      <c r="D23" s="1"/>
      <c r="E23" s="1"/>
      <c r="F23" s="1"/>
      <c r="G23" s="2"/>
      <c r="H23" s="2"/>
      <c r="I23" s="2"/>
      <c r="J23" s="2"/>
      <c r="L23" s="1"/>
    </row>
    <row r="24" spans="1:14" ht="19">
      <c r="F24" s="38" t="s">
        <v>66</v>
      </c>
      <c r="G24" s="39"/>
      <c r="H24" s="40">
        <f>SUM(H11,H21)</f>
        <v>7.0833333333333339</v>
      </c>
      <c r="I24" s="40">
        <f>SUM(I11,I21)</f>
        <v>5</v>
      </c>
      <c r="J24" s="48">
        <f>J11+J21</f>
        <v>12.083333333333334</v>
      </c>
      <c r="K24" s="41"/>
      <c r="L24" s="41"/>
      <c r="M24" s="41"/>
      <c r="N24" s="41"/>
    </row>
    <row r="25" spans="1:14" ht="19">
      <c r="F25" s="38" t="s">
        <v>67</v>
      </c>
      <c r="G25" s="41"/>
      <c r="H25" s="42">
        <f>SUM(E11+E21)</f>
        <v>0</v>
      </c>
      <c r="I25" s="42">
        <f>SUM(F11+F21)</f>
        <v>0</v>
      </c>
      <c r="J25" s="49">
        <f>G11+G21</f>
        <v>0</v>
      </c>
      <c r="K25" s="41"/>
      <c r="L25" s="41"/>
      <c r="M25" s="41"/>
      <c r="N25" s="41"/>
    </row>
    <row r="26" spans="1:14" ht="19">
      <c r="F26" s="23" t="s">
        <v>68</v>
      </c>
      <c r="G26" s="43"/>
      <c r="H26" s="44">
        <f>H24-H25</f>
        <v>7.0833333333333339</v>
      </c>
      <c r="I26" s="44">
        <f>I24-I25</f>
        <v>5</v>
      </c>
      <c r="J26" s="50">
        <f>J24-J25</f>
        <v>12.083333333333334</v>
      </c>
      <c r="K26" s="41"/>
      <c r="L26" s="41"/>
      <c r="M26" s="41"/>
      <c r="N26" s="41"/>
    </row>
    <row r="27" spans="1:14" ht="19">
      <c r="F27" s="45" t="s">
        <v>69</v>
      </c>
      <c r="G27" s="41"/>
      <c r="H27" s="41"/>
      <c r="I27" s="41"/>
      <c r="J27" s="41"/>
      <c r="K27" s="41"/>
      <c r="L27" s="41"/>
      <c r="M27" s="41"/>
      <c r="N27" s="41"/>
    </row>
    <row r="28" spans="1:14" ht="19"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19">
      <c r="F29" s="38" t="s">
        <v>70</v>
      </c>
      <c r="G29" s="39"/>
      <c r="H29" s="40"/>
      <c r="I29" s="40"/>
      <c r="J29" s="40"/>
      <c r="K29" s="40"/>
      <c r="L29" s="40"/>
      <c r="M29" s="54">
        <f>M22+KITA!C13</f>
        <v>30</v>
      </c>
      <c r="N29" s="41"/>
    </row>
    <row r="30" spans="1:14" ht="19">
      <c r="F30" s="38" t="s">
        <v>71</v>
      </c>
      <c r="G30" s="41"/>
      <c r="H30" s="42"/>
      <c r="I30" s="42"/>
      <c r="J30" s="42"/>
      <c r="K30" s="42"/>
      <c r="L30" s="42"/>
      <c r="M30" s="49">
        <f>L11+L21</f>
        <v>0</v>
      </c>
      <c r="N30" s="41"/>
    </row>
    <row r="31" spans="1:14" ht="19">
      <c r="F31" s="23" t="s">
        <v>72</v>
      </c>
      <c r="G31" s="43"/>
      <c r="H31" s="44"/>
      <c r="I31" s="44"/>
      <c r="J31" s="44"/>
      <c r="K31" s="44"/>
      <c r="L31" s="44"/>
      <c r="M31" s="50">
        <f>M29-M30</f>
        <v>30</v>
      </c>
      <c r="N31" s="41"/>
    </row>
    <row r="32" spans="1:14" ht="19">
      <c r="F32" s="45" t="s">
        <v>69</v>
      </c>
      <c r="G32" s="41"/>
      <c r="H32" s="41"/>
      <c r="I32" s="41"/>
      <c r="J32" s="41"/>
      <c r="K32" s="41"/>
      <c r="L32" s="41"/>
      <c r="M32" s="41"/>
      <c r="N32" s="41"/>
    </row>
    <row r="33" spans="6:13" ht="16">
      <c r="F33" s="26"/>
      <c r="G33" s="26"/>
      <c r="H33" s="26"/>
      <c r="I33" s="26"/>
      <c r="J33" s="26"/>
      <c r="K33" s="26"/>
      <c r="L33" s="26"/>
      <c r="M33" s="26"/>
    </row>
  </sheetData>
  <sheetProtection sheet="1" objects="1" scenarios="1" selectLockedCells="1" selectUnlockedCells="1"/>
  <mergeCells count="4">
    <mergeCell ref="B2:C2"/>
    <mergeCell ref="E2:G2"/>
    <mergeCell ref="H2:J2"/>
    <mergeCell ref="L2:M2"/>
  </mergeCells>
  <pageMargins left="0.7" right="0.7" top="0.78740157499999996" bottom="0.78740157499999996" header="0.3" footer="0.3"/>
  <pageSetup paperSize="9" orientation="portrait" horizontalDpi="4294967292" verticalDpi="429496729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57630a2-5af4-440c-b09e-dffbc2fa2a0c" xsi:nil="true"/>
    <lcf76f155ced4ddcb4097134ff3c332f xmlns="639f0a74-e8d4-42a3-b72b-e9b06add933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BECC8DD2C8134FA98077B4562BC679" ma:contentTypeVersion="18" ma:contentTypeDescription="Ein neues Dokument erstellen." ma:contentTypeScope="" ma:versionID="14524a8076ec359fddd9e868e9501c27">
  <xsd:schema xmlns:xsd="http://www.w3.org/2001/XMLSchema" xmlns:xs="http://www.w3.org/2001/XMLSchema" xmlns:p="http://schemas.microsoft.com/office/2006/metadata/properties" xmlns:ns2="639f0a74-e8d4-42a3-b72b-e9b06add933e" xmlns:ns3="c57630a2-5af4-440c-b09e-dffbc2fa2a0c" targetNamespace="http://schemas.microsoft.com/office/2006/metadata/properties" ma:root="true" ma:fieldsID="98a95c6bf93c9aad4cdbdead3ce868f2" ns2:_="" ns3:_="">
    <xsd:import namespace="639f0a74-e8d4-42a3-b72b-e9b06add933e"/>
    <xsd:import namespace="c57630a2-5af4-440c-b09e-dffbc2fa2a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9f0a74-e8d4-42a3-b72b-e9b06add93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ierungen" ma:readOnly="false" ma:fieldId="{5cf76f15-5ced-4ddc-b409-7134ff3c332f}" ma:taxonomyMulti="true" ma:sspId="64a55162-174b-46f4-b9e6-ef6d6d9649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7630a2-5af4-440c-b09e-dffbc2fa2a0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bee2357-0f00-4808-bdb2-ff98ffa5e634}" ma:internalName="TaxCatchAll" ma:showField="CatchAllData" ma:web="c57630a2-5af4-440c-b09e-dffbc2fa2a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473E3B-780B-4FF8-AAE6-BEEBD3B130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84AD43-9F2E-45D9-8639-AD58ADA58BC3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639f0a74-e8d4-42a3-b72b-e9b06add933e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  <ds:schemaRef ds:uri="c57630a2-5af4-440c-b09e-dffbc2fa2a0c"/>
  </ds:schemaRefs>
</ds:datastoreItem>
</file>

<file path=customXml/itemProps3.xml><?xml version="1.0" encoding="utf-8"?>
<ds:datastoreItem xmlns:ds="http://schemas.openxmlformats.org/officeDocument/2006/customXml" ds:itemID="{8C5312F5-8C66-4B42-B005-87B397B2E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9f0a74-e8d4-42a3-b72b-e9b06add933e"/>
    <ds:schemaRef ds:uri="c57630a2-5af4-440c-b09e-dffbc2fa2a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Kinder</vt:lpstr>
      <vt:lpstr>Team</vt:lpstr>
      <vt:lpstr>KITA</vt:lpstr>
      <vt:lpstr>SOLL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Marlis Müller</dc:creator>
  <cp:keywords/>
  <dc:description/>
  <cp:lastModifiedBy>Microsoft Office User</cp:lastModifiedBy>
  <cp:revision/>
  <dcterms:created xsi:type="dcterms:W3CDTF">2016-03-01T14:00:39Z</dcterms:created>
  <dcterms:modified xsi:type="dcterms:W3CDTF">2023-01-03T14:01:55Z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0x01010043BECC8DD2C8134FA98077B4562BC679</vt:lpwstr>
  </property>
  <property fmtid="{D5CDD505-2E9C-101B-9397-08002B2CF9AE}" pid="3" name="MediaServiceImageTags">
    <vt:lpwstr/>
  </property>
</Properties>
</file>