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kindermitte.sharepoint.com/sites/Kindermitte/Teamdaten/00_Vorlagen/03_Oeffentlichkeitsarbeit/05_Blog/"/>
    </mc:Choice>
  </mc:AlternateContent>
  <xr:revisionPtr revIDLastSave="0" documentId="8_{BA560020-CC3F-C448-BC03-02D5665F8E54}" xr6:coauthVersionLast="38" xr6:coauthVersionMax="38" xr10:uidLastSave="{00000000-0000-0000-0000-000000000000}"/>
  <bookViews>
    <workbookView xWindow="0" yWindow="460" windowWidth="40960" windowHeight="20840" xr2:uid="{00000000-000D-0000-FFFF-FFFF00000000}"/>
  </bookViews>
  <sheets>
    <sheet name="Gehaltstableau" sheetId="1" r:id="rId1"/>
    <sheet name="TVoeD" sheetId="2" r:id="rId2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W4" i="1"/>
  <c r="AR4" i="1"/>
  <c r="BD4" i="1"/>
  <c r="BQ4" i="1"/>
  <c r="AS4" i="1"/>
  <c r="BE4" i="1"/>
  <c r="BR4" i="1" s="1"/>
  <c r="AT4" i="1"/>
  <c r="BF4" i="1"/>
  <c r="BS4" i="1"/>
  <c r="BX4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AV4" i="1"/>
  <c r="BH4" i="1"/>
  <c r="BU4" i="1"/>
  <c r="W5" i="1"/>
  <c r="AV5" i="1"/>
  <c r="BH5" i="1"/>
  <c r="BU5" i="1"/>
  <c r="W6" i="1"/>
  <c r="AV6" i="1"/>
  <c r="BH6" i="1"/>
  <c r="BU6" i="1"/>
  <c r="W7" i="1"/>
  <c r="AV7" i="1"/>
  <c r="BH7" i="1"/>
  <c r="BU7" i="1"/>
  <c r="BH8" i="1"/>
  <c r="BH9" i="1"/>
  <c r="BH10" i="1"/>
  <c r="BU10" i="1"/>
  <c r="BH11" i="1"/>
  <c r="BU11" i="1"/>
  <c r="BH12" i="1"/>
  <c r="BH13" i="1"/>
  <c r="BH14" i="1"/>
  <c r="BH15" i="1"/>
  <c r="BU15" i="1" s="1"/>
  <c r="BH16" i="1"/>
  <c r="BU16" i="1" s="1"/>
  <c r="BH17" i="1"/>
  <c r="BH18" i="1"/>
  <c r="BU18" i="1" s="1"/>
  <c r="BH19" i="1"/>
  <c r="BU19" i="1" s="1"/>
  <c r="BH20" i="1"/>
  <c r="BH21" i="1"/>
  <c r="BU21" i="1" s="1"/>
  <c r="AW4" i="1"/>
  <c r="AW5" i="1"/>
  <c r="AW6" i="1"/>
  <c r="AW7" i="1"/>
  <c r="W8" i="1"/>
  <c r="AW8" i="1" s="1"/>
  <c r="W9" i="1"/>
  <c r="AR9" i="1" s="1"/>
  <c r="AW10" i="1"/>
  <c r="W10" i="1"/>
  <c r="AW11" i="1"/>
  <c r="W11" i="1"/>
  <c r="AT11" i="1" s="1"/>
  <c r="W12" i="1"/>
  <c r="AW12" i="1" s="1"/>
  <c r="AW13" i="1"/>
  <c r="W13" i="1"/>
  <c r="AU13" i="1" s="1"/>
  <c r="W14" i="1"/>
  <c r="AW15" i="1"/>
  <c r="W15" i="1"/>
  <c r="AV15" i="1" s="1"/>
  <c r="W16" i="1"/>
  <c r="W17" i="1"/>
  <c r="AT17" i="1" s="1"/>
  <c r="W18" i="1"/>
  <c r="W19" i="1"/>
  <c r="AR19" i="1" s="1"/>
  <c r="W20" i="1"/>
  <c r="W21" i="1"/>
  <c r="AV21" i="1" s="1"/>
  <c r="AV9" i="1"/>
  <c r="AV10" i="1"/>
  <c r="AV11" i="1"/>
  <c r="AV13" i="1"/>
  <c r="AV14" i="1"/>
  <c r="AV17" i="1"/>
  <c r="AV19" i="1"/>
  <c r="AU4" i="1"/>
  <c r="AU5" i="1"/>
  <c r="AU6" i="1"/>
  <c r="AU7" i="1"/>
  <c r="AU9" i="1"/>
  <c r="AU10" i="1"/>
  <c r="AU11" i="1"/>
  <c r="AU15" i="1"/>
  <c r="AU17" i="1"/>
  <c r="AU19" i="1"/>
  <c r="AT5" i="1"/>
  <c r="AT6" i="1"/>
  <c r="AT7" i="1"/>
  <c r="AT10" i="1"/>
  <c r="AT13" i="1"/>
  <c r="AT15" i="1"/>
  <c r="AT21" i="1"/>
  <c r="AS5" i="1"/>
  <c r="AS6" i="1"/>
  <c r="AS7" i="1"/>
  <c r="AS9" i="1"/>
  <c r="AS10" i="1"/>
  <c r="AS11" i="1"/>
  <c r="AS13" i="1"/>
  <c r="AS14" i="1"/>
  <c r="AS17" i="1"/>
  <c r="AS19" i="1"/>
  <c r="AR5" i="1"/>
  <c r="AR6" i="1"/>
  <c r="AR7" i="1"/>
  <c r="AR10" i="1"/>
  <c r="AR11" i="1"/>
  <c r="AR13" i="1"/>
  <c r="AR15" i="1"/>
  <c r="AR18" i="1"/>
  <c r="AR21" i="1"/>
  <c r="AQ4" i="1"/>
  <c r="AQ5" i="1"/>
  <c r="AQ6" i="1"/>
  <c r="AQ7" i="1"/>
  <c r="AQ10" i="1"/>
  <c r="AQ13" i="1"/>
  <c r="AQ15" i="1"/>
  <c r="AQ21" i="1"/>
  <c r="AP4" i="1"/>
  <c r="AP5" i="1"/>
  <c r="AP6" i="1"/>
  <c r="AP7" i="1"/>
  <c r="AP10" i="1"/>
  <c r="AP11" i="1"/>
  <c r="AP13" i="1"/>
  <c r="AP15" i="1"/>
  <c r="AP21" i="1"/>
  <c r="AO4" i="1"/>
  <c r="AO5" i="1"/>
  <c r="AO6" i="1"/>
  <c r="AO7" i="1"/>
  <c r="AO9" i="1"/>
  <c r="AO10" i="1"/>
  <c r="AO13" i="1"/>
  <c r="AO15" i="1"/>
  <c r="AO21" i="1"/>
  <c r="AN4" i="1"/>
  <c r="AN5" i="1"/>
  <c r="AN6" i="1"/>
  <c r="AN7" i="1"/>
  <c r="AN10" i="1"/>
  <c r="AN11" i="1"/>
  <c r="AN13" i="1"/>
  <c r="AN15" i="1"/>
  <c r="AN17" i="1"/>
  <c r="AN21" i="1"/>
  <c r="AM4" i="1"/>
  <c r="AM5" i="1"/>
  <c r="AM6" i="1"/>
  <c r="AM7" i="1"/>
  <c r="AM9" i="1"/>
  <c r="AM10" i="1"/>
  <c r="AM13" i="1"/>
  <c r="AM15" i="1"/>
  <c r="AM19" i="1"/>
  <c r="AM21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C7" i="1"/>
  <c r="BP7" i="1" s="1"/>
  <c r="BI9" i="1"/>
  <c r="BV9" i="1" s="1"/>
  <c r="BI17" i="1"/>
  <c r="BV17" i="1" s="1"/>
  <c r="BI21" i="1"/>
  <c r="BV21" i="1" s="1"/>
  <c r="BU9" i="1"/>
  <c r="BG13" i="1"/>
  <c r="BT13" i="1"/>
  <c r="BG21" i="1"/>
  <c r="BT21" i="1"/>
  <c r="BF15" i="1"/>
  <c r="BS15" i="1"/>
  <c r="BF19" i="1"/>
  <c r="BS19" i="1"/>
  <c r="BE5" i="1"/>
  <c r="BR5" i="1"/>
  <c r="BE9" i="1"/>
  <c r="BR9" i="1"/>
  <c r="BD11" i="1"/>
  <c r="BQ11" i="1"/>
  <c r="BD15" i="1"/>
  <c r="BQ15" i="1"/>
  <c r="BD19" i="1"/>
  <c r="BQ19" i="1"/>
  <c r="BB9" i="1"/>
  <c r="BO9" i="1"/>
  <c r="BA15" i="1"/>
  <c r="BN15" i="1"/>
  <c r="BA19" i="1"/>
  <c r="BN19" i="1"/>
  <c r="AZ5" i="1"/>
  <c r="BM5" i="1"/>
  <c r="AZ9" i="1"/>
  <c r="BM9" i="1"/>
  <c r="AZ13" i="1"/>
  <c r="BM13" i="1"/>
  <c r="AZ17" i="1"/>
  <c r="BM17" i="1"/>
  <c r="AZ21" i="1"/>
  <c r="BM21" i="1"/>
  <c r="AY7" i="1"/>
  <c r="BL7" i="1"/>
  <c r="AY15" i="1"/>
  <c r="BL15" i="1"/>
  <c r="BW15" i="1" s="1"/>
  <c r="AY19" i="1"/>
  <c r="BL19" i="1"/>
  <c r="BB11" i="1"/>
  <c r="BO11" i="1"/>
  <c r="BF11" i="1"/>
  <c r="BS11" i="1"/>
  <c r="BI11" i="1"/>
  <c r="BV11" i="1"/>
  <c r="AZ11" i="1"/>
  <c r="BM11" i="1"/>
  <c r="BE11" i="1"/>
  <c r="BR11" i="1"/>
  <c r="BZ11" i="1"/>
  <c r="BI15" i="1"/>
  <c r="BV15" i="1" s="1"/>
  <c r="BI19" i="1"/>
  <c r="BV19" i="1" s="1"/>
  <c r="BG9" i="1"/>
  <c r="BT9" i="1" s="1"/>
  <c r="BG14" i="1"/>
  <c r="BT14" i="1" s="1"/>
  <c r="BG18" i="1"/>
  <c r="BT18" i="1" s="1"/>
  <c r="BF7" i="1"/>
  <c r="BS7" i="1" s="1"/>
  <c r="BF16" i="1"/>
  <c r="BS16" i="1" s="1"/>
  <c r="BF20" i="1"/>
  <c r="BS20" i="1" s="1"/>
  <c r="BE6" i="1"/>
  <c r="BR6" i="1" s="1"/>
  <c r="BE10" i="1"/>
  <c r="BR10" i="1" s="1"/>
  <c r="BE16" i="1"/>
  <c r="BR16" i="1" s="1"/>
  <c r="BE20" i="1"/>
  <c r="BR20" i="1" s="1"/>
  <c r="BD12" i="1"/>
  <c r="BD16" i="1"/>
  <c r="BQ16" i="1"/>
  <c r="BD20" i="1"/>
  <c r="BQ20" i="1"/>
  <c r="BC10" i="1"/>
  <c r="BP10" i="1"/>
  <c r="BC15" i="1"/>
  <c r="BP15" i="1"/>
  <c r="BA13" i="1"/>
  <c r="BN13" i="1"/>
  <c r="BA17" i="1"/>
  <c r="BN17" i="1"/>
  <c r="AZ7" i="1"/>
  <c r="BM7" i="1"/>
  <c r="AZ12" i="1"/>
  <c r="BM12" i="1"/>
  <c r="AZ16" i="1"/>
  <c r="BM16" i="1"/>
  <c r="AZ20" i="1"/>
  <c r="BM20" i="1"/>
  <c r="AY12" i="1"/>
  <c r="BL12" i="1"/>
  <c r="AY16" i="1"/>
  <c r="BL16" i="1"/>
  <c r="BI6" i="1"/>
  <c r="BV6" i="1"/>
  <c r="BG10" i="1"/>
  <c r="BT10" i="1"/>
  <c r="BG15" i="1"/>
  <c r="BT15" i="1"/>
  <c r="BF9" i="1"/>
  <c r="BS9" i="1"/>
  <c r="BE8" i="1"/>
  <c r="BR8" i="1"/>
  <c r="BC6" i="1"/>
  <c r="BP6" i="1"/>
  <c r="BC13" i="1"/>
  <c r="BP13" i="1"/>
  <c r="BC20" i="1"/>
  <c r="BP20" i="1"/>
  <c r="BB8" i="1"/>
  <c r="BO8" i="1"/>
  <c r="BA12" i="1"/>
  <c r="BN12" i="1"/>
  <c r="BA16" i="1"/>
  <c r="BN16" i="1"/>
  <c r="BA20" i="1"/>
  <c r="BN20" i="1"/>
  <c r="AZ6" i="1"/>
  <c r="BM6" i="1"/>
  <c r="AZ10" i="1"/>
  <c r="BM10" i="1"/>
  <c r="AZ15" i="1"/>
  <c r="BM15" i="1"/>
  <c r="AZ19" i="1"/>
  <c r="BM19" i="1"/>
  <c r="AY5" i="1"/>
  <c r="BL5" i="1"/>
  <c r="AY8" i="1"/>
  <c r="BL8" i="1"/>
  <c r="AY9" i="1"/>
  <c r="BL9" i="1"/>
  <c r="AY14" i="1"/>
  <c r="BL14" i="1"/>
  <c r="AY21" i="1"/>
  <c r="BL21" i="1"/>
  <c r="BZ4" i="1"/>
  <c r="BZ5" i="1"/>
  <c r="BZ6" i="1"/>
  <c r="BZ7" i="1"/>
  <c r="BZ8" i="1"/>
  <c r="BZ9" i="1"/>
  <c r="BZ10" i="1"/>
  <c r="BQ12" i="1"/>
  <c r="BZ12" i="1"/>
  <c r="BZ13" i="1"/>
  <c r="BZ14" i="1"/>
  <c r="BZ15" i="1"/>
  <c r="BZ16" i="1"/>
  <c r="BZ17" i="1"/>
  <c r="BZ18" i="1"/>
  <c r="BZ19" i="1"/>
  <c r="BZ20" i="1"/>
  <c r="BZ21" i="1"/>
  <c r="AZ8" i="1"/>
  <c r="BM8" i="1"/>
  <c r="BB7" i="1"/>
  <c r="BO7" i="1"/>
  <c r="BI16" i="1"/>
  <c r="BV16" i="1"/>
  <c r="BB10" i="1"/>
  <c r="BO10" i="1"/>
  <c r="AY20" i="1"/>
  <c r="BL20" i="1"/>
  <c r="BI7" i="1"/>
  <c r="BV7" i="1"/>
  <c r="BA5" i="1"/>
  <c r="BN5" i="1"/>
  <c r="BB19" i="1"/>
  <c r="BO19" i="1"/>
  <c r="BB15" i="1"/>
  <c r="BO15" i="1"/>
  <c r="BG6" i="1"/>
  <c r="BT6" i="1"/>
  <c r="BB18" i="1"/>
  <c r="BO18" i="1"/>
  <c r="BB14" i="1"/>
  <c r="BO14" i="1"/>
  <c r="BC18" i="1"/>
  <c r="BP18" i="1"/>
  <c r="BC16" i="1"/>
  <c r="BP16" i="1"/>
  <c r="BC14" i="1"/>
  <c r="BP14" i="1"/>
  <c r="BC12" i="1"/>
  <c r="BP12" i="1"/>
  <c r="BD17" i="1"/>
  <c r="BQ17" i="1"/>
  <c r="BD13" i="1"/>
  <c r="BQ13" i="1"/>
  <c r="BD8" i="1"/>
  <c r="BQ8" i="1"/>
  <c r="BD6" i="1"/>
  <c r="BQ6" i="1"/>
  <c r="BE14" i="1"/>
  <c r="BR14" i="1"/>
  <c r="BE7" i="1"/>
  <c r="BR7" i="1"/>
  <c r="BF21" i="1"/>
  <c r="BS21" i="1"/>
  <c r="BF13" i="1"/>
  <c r="BS13" i="1"/>
  <c r="BG17" i="1"/>
  <c r="BT17" i="1"/>
  <c r="BD10" i="1"/>
  <c r="BQ10" i="1"/>
  <c r="BA10" i="1"/>
  <c r="BN10" i="1"/>
  <c r="AY18" i="1"/>
  <c r="BL18" i="1"/>
  <c r="AY10" i="1"/>
  <c r="BL10" i="1"/>
  <c r="BA14" i="1"/>
  <c r="BN14" i="1"/>
  <c r="BA9" i="1"/>
  <c r="BN9" i="1"/>
  <c r="BB12" i="1"/>
  <c r="BO12" i="1"/>
  <c r="BF12" i="1"/>
  <c r="BS12" i="1"/>
  <c r="BG16" i="1"/>
  <c r="BT16" i="1"/>
  <c r="BU14" i="1"/>
  <c r="BB20" i="1"/>
  <c r="BO20" i="1" s="1"/>
  <c r="BC5" i="1"/>
  <c r="BP5" i="1" s="1"/>
  <c r="BE18" i="1"/>
  <c r="BR18" i="1" s="1"/>
  <c r="BF17" i="1"/>
  <c r="BS17" i="1" s="1"/>
  <c r="BG19" i="1"/>
  <c r="BT19" i="1" s="1"/>
  <c r="BI20" i="1"/>
  <c r="BV20" i="1" s="1"/>
  <c r="AY17" i="1"/>
  <c r="BL17" i="1" s="1"/>
  <c r="AY13" i="1"/>
  <c r="BL13" i="1" s="1"/>
  <c r="BA18" i="1"/>
  <c r="BN18" i="1" s="1"/>
  <c r="BA6" i="1"/>
  <c r="BN6" i="1" s="1"/>
  <c r="BB16" i="1"/>
  <c r="BO16" i="1" s="1"/>
  <c r="BB6" i="1"/>
  <c r="BO6" i="1" s="1"/>
  <c r="BC21" i="1"/>
  <c r="BP21" i="1" s="1"/>
  <c r="BC8" i="1"/>
  <c r="BP8" i="1" s="1"/>
  <c r="BD21" i="1"/>
  <c r="BQ21" i="1" s="1"/>
  <c r="BE19" i="1"/>
  <c r="BR19" i="1" s="1"/>
  <c r="BG7" i="1"/>
  <c r="BT7" i="1" s="1"/>
  <c r="BE15" i="1"/>
  <c r="BR15" i="1" s="1"/>
  <c r="BE12" i="1"/>
  <c r="BR12" i="1" s="1"/>
  <c r="BF8" i="1"/>
  <c r="BS8" i="1"/>
  <c r="BI12" i="1"/>
  <c r="BV12" i="1" s="1"/>
  <c r="BG4" i="1"/>
  <c r="BT4" i="1" s="1"/>
  <c r="AZ14" i="1"/>
  <c r="BM14" i="1" s="1"/>
  <c r="BA21" i="1"/>
  <c r="BN21" i="1"/>
  <c r="BD14" i="1"/>
  <c r="BQ14" i="1" s="1"/>
  <c r="BD5" i="1"/>
  <c r="BQ5" i="1" s="1"/>
  <c r="BI13" i="1"/>
  <c r="BV13" i="1" s="1"/>
  <c r="AY6" i="1"/>
  <c r="BL6" i="1"/>
  <c r="AZ18" i="1"/>
  <c r="BM18" i="1" s="1"/>
  <c r="BA8" i="1"/>
  <c r="BN8" i="1" s="1"/>
  <c r="BD18" i="1"/>
  <c r="BQ18" i="1" s="1"/>
  <c r="BD9" i="1"/>
  <c r="BQ9" i="1"/>
  <c r="BI8" i="1"/>
  <c r="BV8" i="1" s="1"/>
  <c r="BC19" i="1"/>
  <c r="BP19" i="1" s="1"/>
  <c r="BI5" i="1"/>
  <c r="BV5" i="1" s="1"/>
  <c r="BF18" i="1"/>
  <c r="BS18" i="1"/>
  <c r="BI18" i="1"/>
  <c r="BV18" i="1" s="1"/>
  <c r="BF14" i="1"/>
  <c r="BS14" i="1" s="1"/>
  <c r="BI14" i="1"/>
  <c r="BV14" i="1" s="1"/>
  <c r="BF10" i="1"/>
  <c r="BS10" i="1"/>
  <c r="BF6" i="1"/>
  <c r="BS6" i="1" s="1"/>
  <c r="BG12" i="1"/>
  <c r="BT12" i="1" s="1"/>
  <c r="BI4" i="1"/>
  <c r="BV4" i="1" s="1"/>
  <c r="BA7" i="1"/>
  <c r="BN7" i="1"/>
  <c r="BB21" i="1"/>
  <c r="BO21" i="1" s="1"/>
  <c r="BB17" i="1"/>
  <c r="BO17" i="1" s="1"/>
  <c r="BB13" i="1"/>
  <c r="BO13" i="1" s="1"/>
  <c r="BE13" i="1"/>
  <c r="BR13" i="1"/>
  <c r="BU13" i="1"/>
  <c r="BD7" i="1"/>
  <c r="BQ7" i="1"/>
  <c r="BE21" i="1"/>
  <c r="BR21" i="1" s="1"/>
  <c r="BE17" i="1"/>
  <c r="BR17" i="1"/>
  <c r="BC17" i="1"/>
  <c r="BP17" i="1" s="1"/>
  <c r="BC9" i="1"/>
  <c r="BP9" i="1"/>
  <c r="BI10" i="1"/>
  <c r="BV10" i="1" s="1"/>
  <c r="BU17" i="1"/>
  <c r="AY11" i="1"/>
  <c r="BL11" i="1"/>
  <c r="BA11" i="1"/>
  <c r="BN11" i="1"/>
  <c r="BW11" i="1" s="1"/>
  <c r="BB5" i="1"/>
  <c r="BO5" i="1"/>
  <c r="BC11" i="1"/>
  <c r="BP11" i="1"/>
  <c r="BG8" i="1"/>
  <c r="BT8" i="1"/>
  <c r="BU8" i="1"/>
  <c r="BG20" i="1"/>
  <c r="BT20" i="1" s="1"/>
  <c r="BU20" i="1"/>
  <c r="BU12" i="1"/>
  <c r="BA4" i="1"/>
  <c r="BN4" i="1" s="1"/>
  <c r="BC4" i="1"/>
  <c r="BP4" i="1"/>
  <c r="AY4" i="1"/>
  <c r="BL4" i="1" s="1"/>
  <c r="AZ4" i="1"/>
  <c r="BM4" i="1"/>
  <c r="BB4" i="1"/>
  <c r="BO4" i="1" s="1"/>
  <c r="BF5" i="1"/>
  <c r="BS5" i="1"/>
  <c r="BG5" i="1"/>
  <c r="BT5" i="1" s="1"/>
  <c r="BG11" i="1"/>
  <c r="BT11" i="1"/>
  <c r="H11" i="1"/>
  <c r="AX11" i="1"/>
  <c r="BK11" i="1" s="1"/>
  <c r="H9" i="1"/>
  <c r="AX9" i="1"/>
  <c r="BK9" i="1"/>
  <c r="BW9" i="1" s="1"/>
  <c r="CA9" i="1" s="1"/>
  <c r="H10" i="1"/>
  <c r="AX10" i="1"/>
  <c r="BK10" i="1" s="1"/>
  <c r="BW10" i="1" s="1"/>
  <c r="H16" i="1"/>
  <c r="AX16" i="1"/>
  <c r="BK16" i="1"/>
  <c r="H20" i="1"/>
  <c r="AX20" i="1"/>
  <c r="BK20" i="1" s="1"/>
  <c r="H13" i="1"/>
  <c r="AX13" i="1"/>
  <c r="BK13" i="1" s="1"/>
  <c r="BW13" i="1" s="1"/>
  <c r="H19" i="1"/>
  <c r="AX19" i="1"/>
  <c r="BK19" i="1"/>
  <c r="BW19" i="1" s="1"/>
  <c r="H21" i="1"/>
  <c r="AX21" i="1"/>
  <c r="BK21" i="1"/>
  <c r="H18" i="1"/>
  <c r="AX18" i="1"/>
  <c r="BK18" i="1" s="1"/>
  <c r="H12" i="1"/>
  <c r="AX12" i="1"/>
  <c r="BK12" i="1"/>
  <c r="H5" i="1"/>
  <c r="AX5" i="1"/>
  <c r="BK5" i="1" s="1"/>
  <c r="H14" i="1"/>
  <c r="AX14" i="1"/>
  <c r="BK14" i="1"/>
  <c r="BW14" i="1" s="1"/>
  <c r="H6" i="1"/>
  <c r="AX6" i="1"/>
  <c r="BK6" i="1"/>
  <c r="BW6" i="1" s="1"/>
  <c r="H15" i="1"/>
  <c r="AX15" i="1"/>
  <c r="BK15" i="1" s="1"/>
  <c r="H7" i="1"/>
  <c r="AX7" i="1"/>
  <c r="BK7" i="1"/>
  <c r="BW7" i="1" s="1"/>
  <c r="CA7" i="1" s="1"/>
  <c r="H8" i="1"/>
  <c r="AX8" i="1"/>
  <c r="BK8" i="1" s="1"/>
  <c r="BW8" i="1" s="1"/>
  <c r="H17" i="1"/>
  <c r="AX17" i="1"/>
  <c r="BK17" i="1"/>
  <c r="AL21" i="1"/>
  <c r="AL20" i="1"/>
  <c r="AL19" i="1"/>
  <c r="AL18" i="1"/>
  <c r="AL17" i="1"/>
  <c r="AL16" i="1"/>
  <c r="AL15" i="1"/>
  <c r="AL13" i="1"/>
  <c r="AL12" i="1"/>
  <c r="AL11" i="1"/>
  <c r="AL10" i="1"/>
  <c r="AL9" i="1"/>
  <c r="AL7" i="1"/>
  <c r="AL6" i="1"/>
  <c r="AL5" i="1"/>
  <c r="AL4" i="1"/>
  <c r="AX4" i="1"/>
  <c r="BK4" i="1" s="1"/>
  <c r="H4" i="1"/>
  <c r="BW18" i="1"/>
  <c r="CB18" i="1" s="1"/>
  <c r="CC18" i="1" s="1"/>
  <c r="CD18" i="1" s="1"/>
  <c r="CA18" i="1"/>
  <c r="BW16" i="1"/>
  <c r="CA16" i="1" s="1"/>
  <c r="AM12" i="1"/>
  <c r="AN12" i="1"/>
  <c r="AO16" i="1"/>
  <c r="AP12" i="1"/>
  <c r="AQ12" i="1"/>
  <c r="AR20" i="1"/>
  <c r="AR12" i="1"/>
  <c r="AR8" i="1"/>
  <c r="AS12" i="1"/>
  <c r="AT20" i="1"/>
  <c r="AT12" i="1"/>
  <c r="AT8" i="1"/>
  <c r="AU12" i="1"/>
  <c r="AV20" i="1"/>
  <c r="AV12" i="1"/>
  <c r="AM16" i="1"/>
  <c r="AO20" i="1"/>
  <c r="AO12" i="1"/>
  <c r="AO8" i="1"/>
  <c r="CA13" i="1" l="1"/>
  <c r="CB13" i="1"/>
  <c r="CC13" i="1" s="1"/>
  <c r="CD13" i="1" s="1"/>
  <c r="CA11" i="1"/>
  <c r="CB11" i="1" s="1"/>
  <c r="CC11" i="1" s="1"/>
  <c r="CD11" i="1" s="1"/>
  <c r="CA6" i="1"/>
  <c r="CB6" i="1" s="1"/>
  <c r="CC6" i="1" s="1"/>
  <c r="CD6" i="1" s="1"/>
  <c r="CA19" i="1"/>
  <c r="CB19" i="1" s="1"/>
  <c r="CC19" i="1" s="1"/>
  <c r="CD19" i="1" s="1"/>
  <c r="CB14" i="1"/>
  <c r="CC14" i="1" s="1"/>
  <c r="CD14" i="1" s="1"/>
  <c r="CA14" i="1"/>
  <c r="CA8" i="1"/>
  <c r="CB8" i="1" s="1"/>
  <c r="CC8" i="1" s="1"/>
  <c r="CD8" i="1" s="1"/>
  <c r="BW20" i="1"/>
  <c r="BW17" i="1"/>
  <c r="BW21" i="1"/>
  <c r="CA15" i="1"/>
  <c r="CB15" i="1" s="1"/>
  <c r="CC15" i="1" s="1"/>
  <c r="CD15" i="1" s="1"/>
  <c r="BW4" i="1"/>
  <c r="BW5" i="1"/>
  <c r="CA10" i="1"/>
  <c r="CB10" i="1"/>
  <c r="CC10" i="1" s="1"/>
  <c r="CD10" i="1" s="1"/>
  <c r="AW20" i="1"/>
  <c r="AN20" i="1"/>
  <c r="AP20" i="1"/>
  <c r="AQ20" i="1"/>
  <c r="AW16" i="1"/>
  <c r="AR16" i="1"/>
  <c r="AS16" i="1"/>
  <c r="AT16" i="1"/>
  <c r="AU16" i="1"/>
  <c r="AV8" i="1"/>
  <c r="AU8" i="1"/>
  <c r="AS20" i="1"/>
  <c r="AQ8" i="1"/>
  <c r="AP16" i="1"/>
  <c r="AM8" i="1"/>
  <c r="AL8" i="1"/>
  <c r="CB9" i="1"/>
  <c r="CC9" i="1" s="1"/>
  <c r="CD9" i="1" s="1"/>
  <c r="CB7" i="1"/>
  <c r="CC7" i="1" s="1"/>
  <c r="CD7" i="1" s="1"/>
  <c r="AW18" i="1"/>
  <c r="AU18" i="1"/>
  <c r="AT18" i="1"/>
  <c r="AQ18" i="1"/>
  <c r="AO18" i="1"/>
  <c r="AM18" i="1"/>
  <c r="AV18" i="1"/>
  <c r="AS18" i="1"/>
  <c r="CB16" i="1"/>
  <c r="CC16" i="1" s="1"/>
  <c r="CD16" i="1" s="1"/>
  <c r="BW12" i="1"/>
  <c r="AQ16" i="1"/>
  <c r="AN16" i="1"/>
  <c r="AV16" i="1"/>
  <c r="AU20" i="1"/>
  <c r="AS8" i="1"/>
  <c r="AP8" i="1"/>
  <c r="AN8" i="1"/>
  <c r="AM20" i="1"/>
  <c r="AN18" i="1"/>
  <c r="AP18" i="1"/>
  <c r="AW14" i="1"/>
  <c r="AR14" i="1"/>
  <c r="AP14" i="1"/>
  <c r="AN14" i="1"/>
  <c r="AL14" i="1"/>
  <c r="AU14" i="1"/>
  <c r="AT14" i="1"/>
  <c r="AQ14" i="1"/>
  <c r="AO14" i="1"/>
  <c r="AM14" i="1"/>
  <c r="AO19" i="1"/>
  <c r="AP17" i="1"/>
  <c r="AQ19" i="1"/>
  <c r="AQ9" i="1"/>
  <c r="AR17" i="1"/>
  <c r="AT19" i="1"/>
  <c r="AT9" i="1"/>
  <c r="AU21" i="1"/>
  <c r="AW21" i="1"/>
  <c r="AW19" i="1"/>
  <c r="AW17" i="1"/>
  <c r="AW9" i="1"/>
  <c r="AM17" i="1"/>
  <c r="AM11" i="1"/>
  <c r="AN19" i="1"/>
  <c r="AN9" i="1"/>
  <c r="AO17" i="1"/>
  <c r="AO11" i="1"/>
  <c r="AP19" i="1"/>
  <c r="AP9" i="1"/>
  <c r="AQ17" i="1"/>
  <c r="AQ11" i="1"/>
  <c r="AS21" i="1"/>
  <c r="AS15" i="1"/>
  <c r="CA4" i="1" l="1"/>
  <c r="CB4" i="1"/>
  <c r="CC4" i="1" s="1"/>
  <c r="CD4" i="1" s="1"/>
  <c r="CA17" i="1"/>
  <c r="CB17" i="1"/>
  <c r="CC17" i="1" s="1"/>
  <c r="CD17" i="1" s="1"/>
  <c r="CA20" i="1"/>
  <c r="CB20" i="1"/>
  <c r="CC20" i="1" s="1"/>
  <c r="CD20" i="1" s="1"/>
  <c r="CA12" i="1"/>
  <c r="CB12" i="1"/>
  <c r="CC12" i="1" s="1"/>
  <c r="CD12" i="1" s="1"/>
  <c r="CA5" i="1"/>
  <c r="CB5" i="1"/>
  <c r="CC5" i="1" s="1"/>
  <c r="CD5" i="1" s="1"/>
  <c r="CA21" i="1"/>
  <c r="CB21" i="1"/>
  <c r="CC21" i="1" s="1"/>
  <c r="CD21" i="1" s="1"/>
</calcChain>
</file>

<file path=xl/sharedStrings.xml><?xml version="1.0" encoding="utf-8"?>
<sst xmlns="http://schemas.openxmlformats.org/spreadsheetml/2006/main" count="186" uniqueCount="157">
  <si>
    <t>Pädagogisches Personal in unserer Kita</t>
  </si>
  <si>
    <t>Arbeitsbedingungen</t>
  </si>
  <si>
    <t>Unsere realen Gehälter</t>
  </si>
  <si>
    <t>Beruf voher</t>
  </si>
  <si>
    <t>seit uns bei…</t>
  </si>
  <si>
    <t>Eingruppierung gem. Tarif</t>
  </si>
  <si>
    <t>Gehalt gem. TvöD</t>
  </si>
  <si>
    <t>Abweichung Realgehalt vom TvöD</t>
  </si>
  <si>
    <t>Freitext</t>
  </si>
  <si>
    <t>Name</t>
  </si>
  <si>
    <t>Funktion</t>
  </si>
  <si>
    <t>Wochenarbeitszeit</t>
  </si>
  <si>
    <r>
      <t xml:space="preserve">Urlaubstage
</t>
    </r>
    <r>
      <rPr>
        <sz val="11"/>
        <color rgb="FF000000"/>
        <rFont val="Arial"/>
        <family val="2"/>
      </rPr>
      <t>(gerechnet auf Vollzeitstelle und ein ganzes Jahr)</t>
    </r>
  </si>
  <si>
    <t>Monatsbrutto</t>
  </si>
  <si>
    <t>Jahressonder-zahlung</t>
  </si>
  <si>
    <t>Gesamt</t>
  </si>
  <si>
    <t>Im Januar tätig</t>
  </si>
  <si>
    <t>Im Februar tätig</t>
  </si>
  <si>
    <t>Im März tätig</t>
  </si>
  <si>
    <t>im April tätig</t>
  </si>
  <si>
    <t>Im Mai tätig</t>
  </si>
  <si>
    <t>Im Juni tätig</t>
  </si>
  <si>
    <t>Im Juli tätig</t>
  </si>
  <si>
    <t>Im August tätig</t>
  </si>
  <si>
    <t>Im September tätig</t>
  </si>
  <si>
    <t>Im Oktober tätig</t>
  </si>
  <si>
    <t>Im November tätig</t>
  </si>
  <si>
    <t>im Dezember tätig</t>
  </si>
  <si>
    <t>Eintritt in den Beruf</t>
  </si>
  <si>
    <t>Arbeitspausen vor Betriebszugehörigkeit (Monate)</t>
  </si>
  <si>
    <t>Aktive Jahre vor Eintritt ins Unternehmen</t>
  </si>
  <si>
    <t>Eintritt ins Unternehmen (im gleichen Beruf)</t>
  </si>
  <si>
    <t>Arbeitspausen vor 2018 während Betriebszugehörigkeit (Monate)</t>
  </si>
  <si>
    <t>Jahre im Unternehmen zu Monatsbeginn Jan</t>
  </si>
  <si>
    <t>Jahre im Unternehmen zu Monatsbeginn Feb</t>
  </si>
  <si>
    <t>Jahre im Unternehmen zu Monatsbeginn März</t>
  </si>
  <si>
    <t>Jahre im Unternehmen zu Monatsbeginn Apr</t>
  </si>
  <si>
    <t>Jahre im Unternehmen zu Monatsbeginn Mai</t>
  </si>
  <si>
    <t>Jahre im Unternehmen zu Monatsbeginn Juni</t>
  </si>
  <si>
    <t>Jahre im Unternehmen zu Monatsbeginn Juli</t>
  </si>
  <si>
    <t>Jahre im Unternehmen zu Monatsbeginn Aug</t>
  </si>
  <si>
    <t>Jahre im Unternehmen zu Monatsbeginn Sept</t>
  </si>
  <si>
    <t>Jahre im Unternehmen zu Monatsbeginn Okt</t>
  </si>
  <si>
    <t>Jahre im Unternehmen zu Monatsbeginn Nov</t>
  </si>
  <si>
    <t>Jahre im Unternehmen zu Monatsbeginn Dez</t>
  </si>
  <si>
    <t>relevante Jahre zu Jan</t>
  </si>
  <si>
    <t>relevante Jahre zu Feb</t>
  </si>
  <si>
    <t>relevante Jahre zu März</t>
  </si>
  <si>
    <t>relevante Jahre zu Apr</t>
  </si>
  <si>
    <t>relevante Jahre zu Mai</t>
  </si>
  <si>
    <t>relevante Jahre zu Juni</t>
  </si>
  <si>
    <t>relevante Jahre zu Juli</t>
  </si>
  <si>
    <t>relevante Jahre zu Aug</t>
  </si>
  <si>
    <t>relevante Jahre zu Sept</t>
  </si>
  <si>
    <t>relevante Jahre zu Okt</t>
  </si>
  <si>
    <t>relevante Jahre zu Nov</t>
  </si>
  <si>
    <t>relevante Jahre zu Dez</t>
  </si>
  <si>
    <t>Stufe gem. TvöD Jan</t>
  </si>
  <si>
    <t>Stufe gem. TvöD Feb</t>
  </si>
  <si>
    <t>Stufe gem. TvöD März</t>
  </si>
  <si>
    <t>Stufe gem. TvöD Apr</t>
  </si>
  <si>
    <t>Stufe gem. TvöD Mai</t>
  </si>
  <si>
    <t>Stufe gem. TvöD Juni</t>
  </si>
  <si>
    <t>Stufe gem. TvöD Juli</t>
  </si>
  <si>
    <t>Stufe gem. TvöD Aug</t>
  </si>
  <si>
    <t>Stufe gem. TvöD Sept</t>
  </si>
  <si>
    <t>Stufe gem. TvöD Okt</t>
  </si>
  <si>
    <t>Stufe gem. TvöD Nov</t>
  </si>
  <si>
    <t>Stufe gem. TvöD Dez</t>
  </si>
  <si>
    <t>Gruppe laut TvöD SuE: S…</t>
  </si>
  <si>
    <t>Monatsbrutto TVöD im Jan</t>
  </si>
  <si>
    <t>Monatsbrutto TVöD Feb</t>
  </si>
  <si>
    <t>Monatsbrutto TVöD März</t>
  </si>
  <si>
    <t>Monatsbrutto TVöD Apr</t>
  </si>
  <si>
    <t>Monatsbrutto TVöD Mai</t>
  </si>
  <si>
    <t>Monatsbrutto TVöD Jun</t>
  </si>
  <si>
    <t>Monatsbrutto TVöD Jul</t>
  </si>
  <si>
    <t>Monatsbrutto TVöD Aug</t>
  </si>
  <si>
    <t>Monatsbrutto TVöD Sep</t>
  </si>
  <si>
    <t>Monatsbrutto TVöD Okt</t>
  </si>
  <si>
    <t>Monatsbrutto TVöD Nov</t>
  </si>
  <si>
    <t>Monatsbrutto TVöD Dez</t>
  </si>
  <si>
    <t>Gesamtbrutto laut TvöD SuE (volle Stelle, tatsächliche Tätigkeitsmonate) (ohne Sonderz.)</t>
  </si>
  <si>
    <t>Anteil Sonderzahlung</t>
  </si>
  <si>
    <t xml:space="preserve">Jahressonderzahlungem. TvöD (volle Stelle, tatsächliche Tätigkeitsmonate) </t>
  </si>
  <si>
    <t>Ausgleich Stellenumfang</t>
  </si>
  <si>
    <t>Ausgleich Urlaubsanspruch</t>
  </si>
  <si>
    <r>
      <t xml:space="preserve">Anteil. Jahresbrutto laut TvöD SuE </t>
    </r>
    <r>
      <rPr>
        <sz val="11"/>
        <color rgb="FF000000"/>
        <rFont val="Arial"/>
        <family val="2"/>
      </rPr>
      <t>(tatsächl. Stellenanteil, tatsächl. Tätigkeitsmonate)</t>
    </r>
  </si>
  <si>
    <t>Delta Tarif und real</t>
  </si>
  <si>
    <t>Relatives Delta</t>
  </si>
  <si>
    <t>falls Monatsbrutto schwankend: stattdessen "Gesamt" eintragen inkl. Sonderzahlung</t>
  </si>
  <si>
    <r>
      <rPr>
        <b/>
        <sz val="11"/>
        <color rgb="FFFF0000"/>
        <rFont val="Arial"/>
        <family val="2"/>
      </rPr>
      <t>Bei Betriebspausen (z.B.) Elternzeit: 0 eintragen.</t>
    </r>
    <r>
      <rPr>
        <sz val="11"/>
        <color rgb="FFFF0000"/>
        <rFont val="Arial"/>
        <family val="2"/>
      </rPr>
      <t xml:space="preserve"> (Wichtig, sonst läuft die Stufenlaufzeit weiter!)
Bei Arbeitspausen VOR Beginn im Unternehmen LEER lassen!</t>
    </r>
  </si>
  <si>
    <t>(z.B. andere Branche, Elternzeit)</t>
  </si>
  <si>
    <t>bezogen auf Jahre in der gleichen beruflichen Position; bei Wechsel z.B. von Erzieher/in zu Leitung -&gt; zwei Zeilen ausfüllen</t>
  </si>
  <si>
    <t>Berufsgruppe</t>
  </si>
  <si>
    <t>Eingruppierung</t>
  </si>
  <si>
    <t>SPA</t>
  </si>
  <si>
    <t>S 4</t>
  </si>
  <si>
    <t>Bei Austritt des Arbeitnehmers vor 1.12.: keine Sonderzahlung</t>
  </si>
  <si>
    <t xml:space="preserve">Bei Unterbrechung  &gt;3 Jahre, bei Elternzeit &gt;5 Jahre:  AG auf vorangegangene Stufe herabstufen (nicht jedoch niedriger als bei Einstellung) </t>
  </si>
  <si>
    <t>ErzieherIn</t>
  </si>
  <si>
    <t xml:space="preserve">S 8a </t>
  </si>
  <si>
    <t>Gerechnet auf 252 Arbeitstage</t>
  </si>
  <si>
    <t>Leitung (bis 40 Plätze):</t>
  </si>
  <si>
    <t>stellv. Leitung (ab 40 Pl.)</t>
  </si>
  <si>
    <t>S 9</t>
  </si>
  <si>
    <t>Leitung (ab 40 Plätze)</t>
  </si>
  <si>
    <t>stellv. Leitung (ab 70 Pl.)</t>
  </si>
  <si>
    <t>S 13</t>
  </si>
  <si>
    <t>Leitung (ab 70 Plätze)</t>
  </si>
  <si>
    <t>stellv. Leitung (ab 100 Pl.)</t>
  </si>
  <si>
    <t>S 15</t>
  </si>
  <si>
    <t>Leitung (ab 100 Plätze)</t>
  </si>
  <si>
    <t>stellv. Leitung (ab 130 Pl.)</t>
  </si>
  <si>
    <t>S 16</t>
  </si>
  <si>
    <t>Leitung (ab 130 Plätze)</t>
  </si>
  <si>
    <t>stellv. Leitung (ab 180 Pl.)</t>
  </si>
  <si>
    <t>S 17</t>
  </si>
  <si>
    <t>Leitung (ab 180 Plätze)</t>
  </si>
  <si>
    <t>S 18</t>
  </si>
  <si>
    <t>© Kindermitte 2018. Alle Angaben und Ergebnisse sind ohne Gewähr</t>
  </si>
  <si>
    <t>Einstufung</t>
  </si>
  <si>
    <t>Stufe 1</t>
  </si>
  <si>
    <t>bei Einstellung</t>
  </si>
  <si>
    <t>Stufe 2</t>
  </si>
  <si>
    <t>nach einem Jahr in Stufe 1</t>
  </si>
  <si>
    <t>Stufe 3</t>
  </si>
  <si>
    <t>nach drei Jahren in Stufe 2</t>
  </si>
  <si>
    <t>Stufe 4</t>
  </si>
  <si>
    <t>nach vier Jahren in Stufe 3</t>
  </si>
  <si>
    <t>Stufe 5</t>
  </si>
  <si>
    <t>nach vier Jahren in Stufe 4</t>
  </si>
  <si>
    <t>Stufe 6</t>
  </si>
  <si>
    <t>nach fünf Jahren in Stufe 5</t>
  </si>
  <si>
    <t>Für die ersten drei Stufen gilt die Zeit im Beruf, nicht nur im Betrieb!</t>
  </si>
  <si>
    <t>Beispiel: Erzieherin nach 5 vollendeten Jahren -&gt; Stufe 3 (1 Jahr S1+3 Jahre S2+1 Jahr S3 = Stufe 3)</t>
  </si>
  <si>
    <t>Bruttoentgelt* nach TVöD SuE - 2017b</t>
  </si>
  <si>
    <t>Stufen</t>
  </si>
  <si>
    <t>Tabelle gültig ab 01.07.2017 - 29.02.2018</t>
  </si>
  <si>
    <t>1</t>
  </si>
  <si>
    <t>2</t>
  </si>
  <si>
    <t>3</t>
  </si>
  <si>
    <t>4</t>
  </si>
  <si>
    <t>5</t>
  </si>
  <si>
    <t>6</t>
  </si>
  <si>
    <t>*bei Vollzeitbeschäftigung, entspr. 39 Wochenarbeitsstunden</t>
  </si>
  <si>
    <t xml:space="preserve">SPA (mit schwierigen fachlichen Tätigkeiten) </t>
  </si>
  <si>
    <t>Urlaubsanspruch: 30 Tage</t>
  </si>
  <si>
    <t xml:space="preserve">8a </t>
  </si>
  <si>
    <t>Angaben ohne Gewähr</t>
  </si>
  <si>
    <t>Leitung ab (180 Plätze)</t>
  </si>
  <si>
    <t>Leitung (unten 40 Plätze)</t>
  </si>
  <si>
    <t xml:space="preserve">SPA </t>
  </si>
  <si>
    <t>Bruttoentgelt* nach TVöD SuE - 2018</t>
  </si>
  <si>
    <t>Tabelle gültig ab 01.03.2018 - 31.03.2019</t>
  </si>
  <si>
    <t>Hinweis: Automatisch berechnen muss aktiviert sein! (s. Excel &gt; Einstellungen &gt; Berechnungen)</t>
  </si>
  <si>
    <t xml:space="preserve">Tätig bei uns im Betrieb: 0 = bei uns angestellt, aber derzeit in Arbeitspause (z.B. Elternzeit) 1 = angestellt und bei uns tätig Leer = nicht bei uns angestellt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</si>
</sst>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Helvetica Neue"/>
      <family val="2"/>
    </font>
    <font>
      <sz val="11"/>
      <color theme="1"/>
      <name val="Helvetica Neue"/>
      <family val="2"/>
    </font>
    <font>
      <sz val="16"/>
      <color theme="1"/>
      <name val="Helvetica Neue"/>
      <family val="2"/>
    </font>
    <font>
      <b/>
      <sz val="11"/>
      <color rgb="FF000000"/>
      <name val="Helvetica Neue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BF1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5" borderId="0" xfId="0" applyFont="1" applyFill="1" applyAlignment="1">
      <alignment horizontal="center"/>
    </xf>
    <xf numFmtId="0" fontId="4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vertical="center"/>
    </xf>
    <xf numFmtId="6" fontId="1" fillId="7" borderId="1" xfId="0" applyNumberFormat="1" applyFont="1" applyFill="1" applyBorder="1" applyAlignment="1">
      <alignment horizontal="left" vertical="center" wrapText="1"/>
    </xf>
    <xf numFmtId="6" fontId="5" fillId="9" borderId="1" xfId="0" applyNumberFormat="1" applyFont="1" applyFill="1" applyBorder="1" applyAlignment="1">
      <alignment horizontal="left" vertical="center" wrapText="1"/>
    </xf>
    <xf numFmtId="164" fontId="1" fillId="9" borderId="1" xfId="0" applyNumberFormat="1" applyFont="1" applyFill="1" applyBorder="1" applyAlignment="1">
      <alignment horizontal="right" vertical="center" wrapText="1"/>
    </xf>
    <xf numFmtId="10" fontId="1" fillId="9" borderId="1" xfId="0" applyNumberFormat="1" applyFont="1" applyFill="1" applyBorder="1" applyAlignment="1">
      <alignment horizontal="right" vertical="center" wrapText="1"/>
    </xf>
    <xf numFmtId="0" fontId="0" fillId="0" borderId="7" xfId="0" applyBorder="1"/>
    <xf numFmtId="0" fontId="0" fillId="0" borderId="14" xfId="0" applyBorder="1"/>
    <xf numFmtId="1" fontId="1" fillId="2" borderId="1" xfId="0" applyNumberFormat="1" applyFont="1" applyFill="1" applyBorder="1" applyAlignment="1">
      <alignment horizontal="left" vertical="center" wrapText="1"/>
    </xf>
    <xf numFmtId="0" fontId="2" fillId="0" borderId="12" xfId="0" applyFont="1" applyBorder="1"/>
    <xf numFmtId="0" fontId="1" fillId="0" borderId="13" xfId="0" applyFont="1" applyBorder="1"/>
    <xf numFmtId="1" fontId="1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3" xfId="0" applyFont="1" applyBorder="1"/>
    <xf numFmtId="0" fontId="0" fillId="2" borderId="5" xfId="0" applyFill="1" applyBorder="1" applyAlignment="1">
      <alignment vertical="center" wrapText="1"/>
    </xf>
    <xf numFmtId="164" fontId="7" fillId="9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vertical="top"/>
    </xf>
    <xf numFmtId="2" fontId="1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 wrapText="1"/>
    </xf>
    <xf numFmtId="1" fontId="1" fillId="0" borderId="14" xfId="0" applyNumberFormat="1" applyFont="1" applyBorder="1" applyAlignment="1">
      <alignment horizontal="center" vertical="top"/>
    </xf>
    <xf numFmtId="10" fontId="5" fillId="9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14" fontId="1" fillId="7" borderId="1" xfId="0" applyNumberFormat="1" applyFont="1" applyFill="1" applyBorder="1" applyAlignment="1">
      <alignment horizontal="right" vertical="center" wrapText="1"/>
    </xf>
    <xf numFmtId="14" fontId="1" fillId="7" borderId="1" xfId="0" applyNumberFormat="1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7" borderId="20" xfId="0" applyFont="1" applyFill="1" applyBorder="1" applyAlignment="1">
      <alignment horizontal="left" vertical="center" wrapText="1"/>
    </xf>
    <xf numFmtId="0" fontId="1" fillId="7" borderId="20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7" fontId="0" fillId="0" borderId="0" xfId="0" applyNumberFormat="1" applyAlignment="1">
      <alignment vertical="center"/>
    </xf>
    <xf numFmtId="2" fontId="0" fillId="0" borderId="0" xfId="0" applyNumberFormat="1"/>
    <xf numFmtId="2" fontId="1" fillId="0" borderId="0" xfId="0" applyNumberFormat="1" applyFont="1"/>
    <xf numFmtId="0" fontId="11" fillId="0" borderId="0" xfId="0" applyFont="1" applyAlignment="1">
      <alignment vertical="center"/>
    </xf>
    <xf numFmtId="164" fontId="3" fillId="9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5" fillId="3" borderId="14" xfId="0" applyFont="1" applyFill="1" applyBorder="1"/>
    <xf numFmtId="0" fontId="15" fillId="3" borderId="2" xfId="0" applyFont="1" applyFill="1" applyBorder="1"/>
    <xf numFmtId="1" fontId="15" fillId="3" borderId="2" xfId="0" applyNumberFormat="1" applyFont="1" applyFill="1" applyBorder="1"/>
    <xf numFmtId="1" fontId="15" fillId="3" borderId="3" xfId="0" applyNumberFormat="1" applyFont="1" applyFill="1" applyBorder="1"/>
    <xf numFmtId="0" fontId="13" fillId="2" borderId="5" xfId="0" applyFont="1" applyFill="1" applyBorder="1"/>
    <xf numFmtId="1" fontId="13" fillId="2" borderId="7" xfId="0" applyNumberFormat="1" applyFont="1" applyFill="1" applyBorder="1" applyAlignment="1">
      <alignment horizontal="center"/>
    </xf>
    <xf numFmtId="4" fontId="13" fillId="2" borderId="2" xfId="0" applyNumberFormat="1" applyFont="1" applyFill="1" applyBorder="1"/>
    <xf numFmtId="4" fontId="13" fillId="2" borderId="3" xfId="0" applyNumberFormat="1" applyFont="1" applyFill="1" applyBorder="1"/>
    <xf numFmtId="0" fontId="13" fillId="0" borderId="5" xfId="0" applyFont="1" applyBorder="1"/>
    <xf numFmtId="1" fontId="13" fillId="0" borderId="5" xfId="0" applyNumberFormat="1" applyFont="1" applyBorder="1" applyAlignment="1">
      <alignment horizontal="center"/>
    </xf>
    <xf numFmtId="4" fontId="13" fillId="0" borderId="1" xfId="0" applyNumberFormat="1" applyFont="1" applyBorder="1"/>
    <xf numFmtId="4" fontId="13" fillId="0" borderId="4" xfId="0" applyNumberFormat="1" applyFont="1" applyBorder="1"/>
    <xf numFmtId="1" fontId="13" fillId="2" borderId="5" xfId="0" applyNumberFormat="1" applyFont="1" applyFill="1" applyBorder="1" applyAlignment="1">
      <alignment horizontal="center"/>
    </xf>
    <xf numFmtId="4" fontId="13" fillId="2" borderId="1" xfId="0" applyNumberFormat="1" applyFont="1" applyFill="1" applyBorder="1"/>
    <xf numFmtId="4" fontId="13" fillId="2" borderId="4" xfId="0" applyNumberFormat="1" applyFont="1" applyFill="1" applyBorder="1"/>
    <xf numFmtId="0" fontId="13" fillId="2" borderId="12" xfId="0" applyFont="1" applyFill="1" applyBorder="1"/>
    <xf numFmtId="1" fontId="13" fillId="2" borderId="12" xfId="0" applyNumberFormat="1" applyFont="1" applyFill="1" applyBorder="1" applyAlignment="1">
      <alignment horizontal="center"/>
    </xf>
    <xf numFmtId="4" fontId="13" fillId="2" borderId="20" xfId="0" applyNumberFormat="1" applyFont="1" applyFill="1" applyBorder="1"/>
    <xf numFmtId="4" fontId="13" fillId="2" borderId="15" xfId="0" applyNumberFormat="1" applyFont="1" applyFill="1" applyBorder="1"/>
    <xf numFmtId="0" fontId="13" fillId="10" borderId="5" xfId="0" applyFont="1" applyFill="1" applyBorder="1"/>
    <xf numFmtId="1" fontId="13" fillId="10" borderId="7" xfId="0" applyNumberFormat="1" applyFont="1" applyFill="1" applyBorder="1" applyAlignment="1">
      <alignment horizontal="center"/>
    </xf>
    <xf numFmtId="4" fontId="13" fillId="10" borderId="2" xfId="0" applyNumberFormat="1" applyFont="1" applyFill="1" applyBorder="1"/>
    <xf numFmtId="4" fontId="13" fillId="10" borderId="3" xfId="0" applyNumberFormat="1" applyFont="1" applyFill="1" applyBorder="1"/>
    <xf numFmtId="0" fontId="13" fillId="11" borderId="5" xfId="0" applyFont="1" applyFill="1" applyBorder="1"/>
    <xf numFmtId="1" fontId="13" fillId="11" borderId="5" xfId="0" applyNumberFormat="1" applyFont="1" applyFill="1" applyBorder="1" applyAlignment="1">
      <alignment horizontal="center"/>
    </xf>
    <xf numFmtId="4" fontId="13" fillId="11" borderId="1" xfId="0" applyNumberFormat="1" applyFont="1" applyFill="1" applyBorder="1"/>
    <xf numFmtId="4" fontId="13" fillId="11" borderId="4" xfId="0" applyNumberFormat="1" applyFont="1" applyFill="1" applyBorder="1"/>
    <xf numFmtId="1" fontId="13" fillId="10" borderId="5" xfId="0" applyNumberFormat="1" applyFont="1" applyFill="1" applyBorder="1" applyAlignment="1">
      <alignment horizontal="center"/>
    </xf>
    <xf numFmtId="4" fontId="13" fillId="10" borderId="1" xfId="0" applyNumberFormat="1" applyFont="1" applyFill="1" applyBorder="1"/>
    <xf numFmtId="4" fontId="13" fillId="10" borderId="4" xfId="0" applyNumberFormat="1" applyFont="1" applyFill="1" applyBorder="1"/>
    <xf numFmtId="1" fontId="1" fillId="7" borderId="1" xfId="0" applyNumberFormat="1" applyFont="1" applyFill="1" applyBorder="1" applyAlignment="1">
      <alignment horizontal="right" vertical="center" wrapText="1"/>
    </xf>
    <xf numFmtId="1" fontId="1" fillId="7" borderId="1" xfId="0" applyNumberFormat="1" applyFont="1" applyFill="1" applyBorder="1" applyAlignment="1">
      <alignment horizontal="left" vertical="center" wrapText="1"/>
    </xf>
    <xf numFmtId="164" fontId="1" fillId="12" borderId="1" xfId="0" applyNumberFormat="1" applyFont="1" applyFill="1" applyBorder="1" applyAlignment="1">
      <alignment horizontal="right" vertical="center" wrapText="1"/>
    </xf>
    <xf numFmtId="6" fontId="1" fillId="12" borderId="1" xfId="0" applyNumberFormat="1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vertical="top" wrapText="1"/>
    </xf>
    <xf numFmtId="0" fontId="0" fillId="6" borderId="16" xfId="0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/>
    </xf>
    <xf numFmtId="0" fontId="0" fillId="0" borderId="12" xfId="0" applyBorder="1"/>
    <xf numFmtId="0" fontId="3" fillId="0" borderId="15" xfId="0" applyFont="1" applyBorder="1"/>
    <xf numFmtId="1" fontId="1" fillId="0" borderId="7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vertical="top"/>
    </xf>
    <xf numFmtId="2" fontId="4" fillId="6" borderId="2" xfId="0" applyNumberFormat="1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wrapText="1"/>
    </xf>
    <xf numFmtId="0" fontId="6" fillId="6" borderId="2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vertical="top" wrapText="1"/>
    </xf>
    <xf numFmtId="0" fontId="0" fillId="13" borderId="23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left" vertical="center" wrapText="1"/>
    </xf>
    <xf numFmtId="164" fontId="5" fillId="9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8" xfId="0" applyBorder="1" applyAlignment="1"/>
    <xf numFmtId="0" fontId="6" fillId="5" borderId="1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8" fillId="0" borderId="15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/>
    <xf numFmtId="0" fontId="0" fillId="0" borderId="0" xfId="0" applyAlignment="1"/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160"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1" formatCode="0"/>
      <fill>
        <patternFill patternType="solid">
          <fgColor indexed="64"/>
          <bgColor rgb="FFEBF1DD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fill>
        <patternFill patternType="solid">
          <fgColor indexed="64"/>
          <bgColor rgb="FFEBF1DD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1" formatCode="0"/>
      <fill>
        <patternFill patternType="solid">
          <fgColor indexed="64"/>
          <bgColor rgb="FFEBF1DD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 Neue"/>
        <scheme val="none"/>
      </font>
      <numFmt numFmtId="1" formatCode="0"/>
      <fill>
        <patternFill patternType="solid">
          <fgColor indexed="64"/>
          <bgColor rgb="FFC3D69B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4" formatCode="#,##0.00"/>
      <fill>
        <patternFill patternType="solid">
          <fgColor indexed="64"/>
          <bgColor rgb="FFEBF1DD"/>
        </patternFill>
      </fill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1" formatCode="0"/>
      <fill>
        <patternFill patternType="solid">
          <fgColor indexed="64"/>
          <bgColor rgb="FFEBF1DD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fill>
        <patternFill patternType="solid">
          <fgColor indexed="64"/>
          <bgColor rgb="FFEBF1DD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numFmt numFmtId="1" formatCode="0"/>
      <fill>
        <patternFill patternType="solid">
          <fgColor indexed="64"/>
          <bgColor rgb="FFEBF1DD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 Neue"/>
        <scheme val="none"/>
      </font>
      <numFmt numFmtId="1" formatCode="0"/>
      <fill>
        <patternFill patternType="solid">
          <fgColor indexed="64"/>
          <bgColor rgb="FFC3D69B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0" formatCode="#,##0\ &quot;€&quot;;[Red]\-#,##0\ &quot;€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0" formatCode="#,##0\ &quot;€&quot;;[Red]\-#,##0\ &quot;€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0" formatCode="#,##0\ &quot;€&quot;;[Red]\-#,##0\ &quot;€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#,##0.000_ ;[Red]\-#,##0.000\ "/>
      <fill>
        <patternFill patternType="solid">
          <fgColor indexed="64"/>
          <bgColor rgb="FFEBF1DD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rgb="FFEBF1DD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rgb="FFF4B084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name val="Arial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name val="Arial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name val="Arial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name val="Arial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name val="Arial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EBF1DD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EBF1DD"/>
        </patternFill>
      </fill>
      <alignment horizontal="general" vertical="center" textRotation="0" wrapText="1" indent="0" justifyLastLine="0" shrinkToFit="0" readingOrder="0"/>
      <border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ck">
          <color indexed="64"/>
        </top>
        <bottom style="thin">
          <color indexed="64"/>
        </bottom>
      </border>
    </dxf>
    <dxf>
      <font>
        <b val="0"/>
        <name val="Arial"/>
      </font>
      <fill>
        <patternFill patternType="solid">
          <fgColor indexed="64"/>
          <bgColor rgb="FFEBF1DD"/>
        </patternFill>
      </fill>
      <alignment vertical="center" textRotation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C3D69B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3:CD21" totalsRowShown="0" headerRowDxfId="147" dataDxfId="145" headerRowBorderDxfId="146" tableBorderDxfId="144" totalsRowBorderDxfId="143">
  <tableColumns count="82">
    <tableColumn id="1" xr3:uid="{00000000-0010-0000-0000-000001000000}" name="Freitext" dataDxfId="142" totalsRowDxfId="141"/>
    <tableColumn id="2" xr3:uid="{00000000-0010-0000-0000-000002000000}" name="Name" dataDxfId="140" totalsRowDxfId="139"/>
    <tableColumn id="3" xr3:uid="{00000000-0010-0000-0000-000003000000}" name="Funktion" dataDxfId="138" totalsRowDxfId="137"/>
    <tableColumn id="4" xr3:uid="{00000000-0010-0000-0000-000004000000}" name="Wochenarbeitszeit" dataDxfId="136" totalsRowDxfId="135"/>
    <tableColumn id="14" xr3:uid="{00000000-0010-0000-0000-00000E000000}" name="Urlaubstage_x000a_(gerechnet auf Vollzeitstelle und ein ganzes Jahr)" dataDxfId="134" totalsRowDxfId="133"/>
    <tableColumn id="5" xr3:uid="{00000000-0010-0000-0000-000005000000}" name="Monatsbrutto" dataDxfId="132" totalsRowDxfId="131">
      <calculatedColumnFormula>TVoeD!D9</calculatedColumnFormula>
    </tableColumn>
    <tableColumn id="6" xr3:uid="{00000000-0010-0000-0000-000006000000}" name="Jahressonder-zahlung" dataDxfId="130" totalsRowDxfId="129"/>
    <tableColumn id="55" xr3:uid="{00000000-0010-0000-0000-000037000000}" name="Gesamt" dataDxfId="128" totalsRowDxfId="127"/>
    <tableColumn id="54" xr3:uid="{00000000-0010-0000-0000-000036000000}" name="Im Januar tätig" dataDxfId="126" totalsRowDxfId="125"/>
    <tableColumn id="53" xr3:uid="{00000000-0010-0000-0000-000035000000}" name="Im Februar tätig" dataDxfId="124" totalsRowDxfId="123"/>
    <tableColumn id="52" xr3:uid="{00000000-0010-0000-0000-000034000000}" name="Im März tätig" dataDxfId="122" totalsRowDxfId="121"/>
    <tableColumn id="51" xr3:uid="{00000000-0010-0000-0000-000033000000}" name="im April tätig" dataDxfId="120" totalsRowDxfId="119"/>
    <tableColumn id="50" xr3:uid="{00000000-0010-0000-0000-000032000000}" name="Im Mai tätig" dataDxfId="118" totalsRowDxfId="117"/>
    <tableColumn id="49" xr3:uid="{00000000-0010-0000-0000-000031000000}" name="Im Juni tätig" dataDxfId="116" totalsRowDxfId="115"/>
    <tableColumn id="48" xr3:uid="{00000000-0010-0000-0000-000030000000}" name="Im Juli tätig" dataDxfId="114" totalsRowDxfId="113"/>
    <tableColumn id="47" xr3:uid="{00000000-0010-0000-0000-00002F000000}" name="Im August tätig" dataDxfId="112" totalsRowDxfId="111"/>
    <tableColumn id="46" xr3:uid="{00000000-0010-0000-0000-00002E000000}" name="Im September tätig" dataDxfId="110" totalsRowDxfId="109"/>
    <tableColumn id="22" xr3:uid="{00000000-0010-0000-0000-000016000000}" name="Im Oktober tätig" dataDxfId="108" totalsRowDxfId="107"/>
    <tableColumn id="58" xr3:uid="{00000000-0010-0000-0000-00003A000000}" name="Im November tätig" dataDxfId="106" totalsRowDxfId="105"/>
    <tableColumn id="57" xr3:uid="{00000000-0010-0000-0000-000039000000}" name="im Dezember tätig" dataDxfId="104" totalsRowDxfId="103"/>
    <tableColumn id="19" xr3:uid="{00000000-0010-0000-0000-000013000000}" name="Eintritt in den Beruf" dataDxfId="102" totalsRowDxfId="101"/>
    <tableColumn id="62" xr3:uid="{00000000-0010-0000-0000-00003E000000}" name="Arbeitspausen vor Betriebszugehörigkeit (Monate)" dataDxfId="100" totalsRowDxfId="99"/>
    <tableColumn id="100" xr3:uid="{00000000-0010-0000-0000-000064000000}" name="Aktive Jahre vor Eintritt ins Unternehmen" dataDxfId="98">
      <calculatedColumnFormula>IF($U4="","",(DATEDIF($U4,$X4,"M")-Tabelle3[[#This Row],[Arbeitspausen vor Betriebszugehörigkeit (Monate)]])/12)</calculatedColumnFormula>
    </tableColumn>
    <tableColumn id="56" xr3:uid="{00000000-0010-0000-0000-000038000000}" name="Eintritt ins Unternehmen (im gleichen Beruf)" dataDxfId="97"/>
    <tableColumn id="61" xr3:uid="{00000000-0010-0000-0000-00003D000000}" name="Arbeitspausen vor 2018 während Betriebszugehörigkeit (Monate)" dataDxfId="96"/>
    <tableColumn id="33" xr3:uid="{00000000-0010-0000-0000-000021000000}" name="Jahre im Unternehmen zu Monatsbeginn Jan" dataDxfId="95">
      <calculatedColumnFormula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calculatedColumnFormula>
    </tableColumn>
    <tableColumn id="63" xr3:uid="{00000000-0010-0000-0000-00003F000000}" name="Jahre im Unternehmen zu Monatsbeginn Feb" dataDxfId="94">
      <calculatedColumnFormula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calculatedColumnFormula>
    </tableColumn>
    <tableColumn id="73" xr3:uid="{00000000-0010-0000-0000-000049000000}" name="Jahre im Unternehmen zu Monatsbeginn März" dataDxfId="93">
      <calculatedColumnFormula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calculatedColumnFormula>
    </tableColumn>
    <tableColumn id="72" xr3:uid="{00000000-0010-0000-0000-000048000000}" name="Jahre im Unternehmen zu Monatsbeginn Apr" dataDxfId="92">
      <calculatedColumnFormula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calculatedColumnFormula>
    </tableColumn>
    <tableColumn id="71" xr3:uid="{00000000-0010-0000-0000-000047000000}" name="Jahre im Unternehmen zu Monatsbeginn Mai" dataDxfId="91">
      <calculatedColumnFormula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calculatedColumnFormula>
    </tableColumn>
    <tableColumn id="70" xr3:uid="{00000000-0010-0000-0000-000046000000}" name="Jahre im Unternehmen zu Monatsbeginn Juni" dataDxfId="90">
      <calculatedColumnFormula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calculatedColumnFormula>
    </tableColumn>
    <tableColumn id="69" xr3:uid="{00000000-0010-0000-0000-000045000000}" name="Jahre im Unternehmen zu Monatsbeginn Juli" dataDxfId="89">
      <calculatedColumnFormula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calculatedColumnFormula>
    </tableColumn>
    <tableColumn id="68" xr3:uid="{00000000-0010-0000-0000-000044000000}" name="Jahre im Unternehmen zu Monatsbeginn Aug" dataDxfId="88">
      <calculatedColumnFormula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calculatedColumnFormula>
    </tableColumn>
    <tableColumn id="67" xr3:uid="{00000000-0010-0000-0000-000043000000}" name="Jahre im Unternehmen zu Monatsbeginn Sept" dataDxfId="87">
      <calculatedColumnFormula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calculatedColumnFormula>
    </tableColumn>
    <tableColumn id="66" xr3:uid="{00000000-0010-0000-0000-000042000000}" name="Jahre im Unternehmen zu Monatsbeginn Okt" dataDxfId="86">
      <calculatedColumnFormula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calculatedColumnFormula>
    </tableColumn>
    <tableColumn id="65" xr3:uid="{00000000-0010-0000-0000-000041000000}" name="Jahre im Unternehmen zu Monatsbeginn Nov" dataDxfId="85">
      <calculatedColumnFormula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calculatedColumnFormula>
    </tableColumn>
    <tableColumn id="64" xr3:uid="{00000000-0010-0000-0000-000040000000}" name="Jahre im Unternehmen zu Monatsbeginn Dez" dataDxfId="84">
      <calculatedColumnFormula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calculatedColumnFormula>
    </tableColumn>
    <tableColumn id="82" xr3:uid="{00000000-0010-0000-0000-000052000000}" name="relevante Jahre zu Jan" dataDxfId="83">
      <calculatedColumnFormula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calculatedColumnFormula>
    </tableColumn>
    <tableColumn id="81" xr3:uid="{00000000-0010-0000-0000-000051000000}" name="relevante Jahre zu Feb" dataDxfId="82" totalsRowDxfId="81">
      <calculatedColumnFormula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calculatedColumnFormula>
    </tableColumn>
    <tableColumn id="80" xr3:uid="{00000000-0010-0000-0000-000050000000}" name="relevante Jahre zu März" dataDxfId="80" totalsRowDxfId="79">
      <calculatedColumnFormula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calculatedColumnFormula>
    </tableColumn>
    <tableColumn id="79" xr3:uid="{00000000-0010-0000-0000-00004F000000}" name="relevante Jahre zu Apr" dataDxfId="78" totalsRowDxfId="77">
      <calculatedColumnFormula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calculatedColumnFormula>
    </tableColumn>
    <tableColumn id="78" xr3:uid="{00000000-0010-0000-0000-00004E000000}" name="relevante Jahre zu Mai" dataDxfId="76">
      <calculatedColumnFormula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calculatedColumnFormula>
    </tableColumn>
    <tableColumn id="77" xr3:uid="{00000000-0010-0000-0000-00004D000000}" name="relevante Jahre zu Juni" dataDxfId="75" totalsRowDxfId="74">
      <calculatedColumnFormula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calculatedColumnFormula>
    </tableColumn>
    <tableColumn id="76" xr3:uid="{00000000-0010-0000-0000-00004C000000}" name="relevante Jahre zu Juli" dataDxfId="73" totalsRowDxfId="72">
      <calculatedColumnFormula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calculatedColumnFormula>
    </tableColumn>
    <tableColumn id="75" xr3:uid="{00000000-0010-0000-0000-00004B000000}" name="relevante Jahre zu Aug" dataDxfId="71" totalsRowDxfId="70">
      <calculatedColumnFormula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calculatedColumnFormula>
    </tableColumn>
    <tableColumn id="74" xr3:uid="{00000000-0010-0000-0000-00004A000000}" name="relevante Jahre zu Sept" dataDxfId="69" totalsRowDxfId="68">
      <calculatedColumnFormula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calculatedColumnFormula>
    </tableColumn>
    <tableColumn id="60" xr3:uid="{00000000-0010-0000-0000-00003C000000}" name="relevante Jahre zu Okt" dataDxfId="67" totalsRowDxfId="66">
      <calculatedColumnFormula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calculatedColumnFormula>
    </tableColumn>
    <tableColumn id="31" xr3:uid="{00000000-0010-0000-0000-00001F000000}" name="relevante Jahre zu Nov" dataDxfId="65" totalsRowDxfId="64">
      <calculatedColumnFormula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calculatedColumnFormula>
    </tableColumn>
    <tableColumn id="24" xr3:uid="{00000000-0010-0000-0000-000018000000}" name="relevante Jahre zu Dez" dataDxfId="63" totalsRowDxfId="62">
      <calculatedColumnFormula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calculatedColumnFormula>
    </tableColumn>
    <tableColumn id="84" xr3:uid="{00000000-0010-0000-0000-000054000000}" name="Stufe gem. TvöD Jan" dataDxfId="61">
      <calculatedColumnFormula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calculatedColumnFormula>
    </tableColumn>
    <tableColumn id="85" xr3:uid="{00000000-0010-0000-0000-000055000000}" name="Stufe gem. TvöD Feb" dataDxfId="60">
      <calculatedColumnFormula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calculatedColumnFormula>
    </tableColumn>
    <tableColumn id="93" xr3:uid="{00000000-0010-0000-0000-00005D000000}" name="Stufe gem. TvöD März" dataDxfId="59">
      <calculatedColumnFormula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calculatedColumnFormula>
    </tableColumn>
    <tableColumn id="92" xr3:uid="{00000000-0010-0000-0000-00005C000000}" name="Stufe gem. TvöD Apr" dataDxfId="58">
      <calculatedColumnFormula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calculatedColumnFormula>
    </tableColumn>
    <tableColumn id="91" xr3:uid="{00000000-0010-0000-0000-00005B000000}" name="Stufe gem. TvöD Mai" dataDxfId="57">
      <calculatedColumnFormula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calculatedColumnFormula>
    </tableColumn>
    <tableColumn id="90" xr3:uid="{00000000-0010-0000-0000-00005A000000}" name="Stufe gem. TvöD Juni" dataDxfId="56">
      <calculatedColumnFormula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calculatedColumnFormula>
    </tableColumn>
    <tableColumn id="89" xr3:uid="{00000000-0010-0000-0000-000059000000}" name="Stufe gem. TvöD Juli" dataDxfId="55">
      <calculatedColumnFormula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calculatedColumnFormula>
    </tableColumn>
    <tableColumn id="88" xr3:uid="{00000000-0010-0000-0000-000058000000}" name="Stufe gem. TvöD Aug" dataDxfId="54">
      <calculatedColumnFormula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calculatedColumnFormula>
    </tableColumn>
    <tableColumn id="87" xr3:uid="{00000000-0010-0000-0000-000057000000}" name="Stufe gem. TvöD Sept" dataDxfId="53">
      <calculatedColumnFormula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calculatedColumnFormula>
    </tableColumn>
    <tableColumn id="86" xr3:uid="{00000000-0010-0000-0000-000056000000}" name="Stufe gem. TvöD Okt" dataDxfId="52">
      <calculatedColumnFormula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calculatedColumnFormula>
    </tableColumn>
    <tableColumn id="83" xr3:uid="{00000000-0010-0000-0000-000053000000}" name="Stufe gem. TvöD Nov" dataDxfId="51">
      <calculatedColumnFormula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calculatedColumnFormula>
    </tableColumn>
    <tableColumn id="7" xr3:uid="{00000000-0010-0000-0000-000007000000}" name="Stufe gem. TvöD Dez" dataDxfId="50">
      <calculatedColumnFormula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calculatedColumnFormula>
    </tableColumn>
    <tableColumn id="9" xr3:uid="{00000000-0010-0000-0000-000009000000}" name="Gruppe laut TvöD SuE: S…" dataDxfId="49" totalsRowDxfId="48"/>
    <tableColumn id="45" xr3:uid="{00000000-0010-0000-0000-00002D000000}" name="Monatsbrutto TVöD im Jan" dataDxfId="47">
      <calculatedColumnFormula>IF(AND($BJ4=4,$AX4=1),TVoeD!$C$4,IF(AND($BJ4=4,$AX4=2),TVoeD!$D$4,IF(AND($BJ4=4,$AX4=3),TVoeD!$E$4,IF(AND($BJ4=4,$AX4=4),TVoeD!$F$4,
IF(AND($BJ4=4,$AX4=5),TVoeD!$G$4,
IF(AND($BJ4=4,$AX4=6),TVoeD!$H$4,
IF(AND($BJ4="8a",$AX4=1),TVoeD!$C$5,
IF(AND($BJ4="8a",$AX4=2),TVoeD!$D$5,
IF(AND($BJ4="8a",$AX4=3),TVoeD!$E$5,
IF(AND($BJ4="8a",$AX4=4),TVoeD!$F$5,
IF(AND($BJ4="8a",$AX4=5),TVoeD!$G$5,
IF(AND($BJ4="8a",$AX4=6),TVoeD!$H$5,
IF(AND($BJ4=13,$AX4=1),TVoeD!$C$6,
IF(AND($BJ4=13,$AX4=2),TVoeD!$D$6,
IF(AND($BJ4=13,$AX4=3),TVoeD!$E$6,
IF(AND($BJ4=13,$AX4=4),TVoeD!$F$6,
IF(AND($BJ4=13,$AX4=5),TVoeD!$G$6,
IF(AND($BJ4=13,$AX4=6),TVoeD!$H$6,
IF(AND($BJ4=15,$AX4=1),TVoeD!$C$7,
IF(AND($BJ4=15,$AX4=2),TVoeD!$D$7,
IF(AND($BJ4=15,$AX4=3),TVoeD!$E$7,
IF(AND($BJ4=15,$AX4=4),TVoeD!$F$7,
IF(AND($BJ4=15,$AX4=5),TVoeD!$G$7,
IF(AND($BJ4=15,$AX4=6),TVoeD!$H$7,
IF(AND($BJ4=16,$AX4=1),TVoeD!$C$8,
IF(AND($BJ4=16,$AX4=2),TVoeD!$D$8,
IF(AND($BJ4=16,$AX4=3),TVoeD!$E$8,
IF(AND($BJ4=16,$AX4=4),TVoeD!$F$8,
IF(AND($BJ4=16,$AX4=5),TVoeD!$G$8,
IF(AND($BJ4=16,$AX4=6),TVoeD!$H$8,
IF(AND($BJ4=17,$AX4=1),TVoeD!$C$9,
IF(AND($BJ4=17,$AX4=2),TVoeD!$D$9,
IF(AND($BJ4=17,$AX4=3),TVoeD!$E$9,
IF(AND($BJ4=17,$AX4=4),TVoeD!$F$9,
IF(AND($BJ4=17,$AX4=5),TVoeD!$G$9,
IF(AND($BJ4=17,$AX4=6),TVoeD!$H$9,
IF(AND($BJ4=18,$AX4=1),TVoeD!$C$10,
IF(AND($BJ4=18,$AX4=2),TVoeD!$D$10,
IF(AND($BJ4=18,$AX4=4),TVoeD!$F$10,
IF(AND($BJ4=18,$AX4=5),TVoeD!$G$10,
IF(AND($BJ4=18,$AX4=6),TVoeD!$H$10,
IF(AND($BJ4=9,$AX4=1),TVoeD!$C$11,
IF(AND($BJ4=9,$AX4=2),TVoeD!$D$11,
IF(AND($BJ4=9,$AX4=3),TVoeD!$E$11,
IF(AND($BJ4=9,$AX4=4),TVoeD!$F$11,
IF(AND($BJ4=9,$AX4=5),TVoeD!$G$11,
IF(AND($BJ4=9,$AX4=6),TVoeD!$H$11,
IF(AND($BJ4=3,$AX4=1),TVoeD!$C$12,
IF(AND($BJ4=3,$AX4=2),TVoeD!$D$12,
IF(AND($BJ4=3,$AX4=3),TVoeD!$E$12,
IF(AND($BJ4=3,$AX4=4),TVoeD!$F$12,
IF(AND($BJ4=3,$AX4=5),TVoeD!$G$12,
IF(AND($BJ4=3,$AX4=6),TVoeD!$H$12,
)))))))))))))))))))))))))))))))))))))))))))))))))))))</calculatedColumnFormula>
    </tableColumn>
    <tableColumn id="44" xr3:uid="{00000000-0010-0000-0000-00002C000000}" name="Monatsbrutto TVöD Feb" dataDxfId="46">
      <calculatedColumnFormula>IF(AND($BJ4=4,$AY4=1),TVoeD!$C$4,IF(AND($BJ4=4,$AY4=2),TVoeD!$D$4,IF(AND($BJ4=4,$AY4=3),TVoeD!$E$4,IF(AND($BJ4=4,$AY4=4),TVoeD!$F$4,
IF(AND($BJ4=4,$AY4=5),TVoeD!$G$4,
IF(AND($BJ4=4,$AY4=6),TVoeD!$H$4,
IF(AND($BJ4="8a",$AY4=1),TVoeD!$C$5,
IF(AND($BJ4="8a",$AY4=2),TVoeD!$D$5,
IF(AND($BJ4="8a",$AY4=3),TVoeD!$E$5,
IF(AND($BJ4="8a",$AY4=4),TVoeD!$F$5,
IF(AND($BJ4="8a",$AY4=5),TVoeD!$G$5,
IF(AND($BJ4="8a",$AY4=6),TVoeD!$H$5,
IF(AND($BJ4=13,$AY4=1),TVoeD!$C$6,
IF(AND($BJ4=13,$AY4=2),TVoeD!$D$6,
IF(AND($BJ4=13,$AY4=3),TVoeD!$E$6,
IF(AND($BJ4=13,$AY4=4),TVoeD!$F$6,
IF(AND($BJ4=13,$AY4=5),TVoeD!$G$6,
IF(AND($BJ4=13,$AY4=6),TVoeD!$H$6,
IF(AND($BJ4=15,$AY4=1),TVoeD!$C$7,
IF(AND($BJ4=15,$AY4=2),TVoeD!$D$7,
IF(AND($BJ4=15,$AY4=3),TVoeD!$E$7,
IF(AND($BJ4=15,$AY4=4),TVoeD!$F$7,
IF(AND($BJ4=15,$AY4=5),TVoeD!$G$7,
IF(AND($BJ4=15,$AY4=6),TVoeD!$H$7,
IF(AND($BJ4=16,$AY4=1),TVoeD!$C$8,
IF(AND($BJ4=16,$AY4=2),TVoeD!$D$8,
IF(AND($BJ4=16,$AY4=3),TVoeD!$E$8,
IF(AND($BJ4=16,$AY4=4),TVoeD!$F$8,
IF(AND($BJ4=16,$AY4=5),TVoeD!$G$8,
IF(AND($BJ4=16,$AY4=6),TVoeD!$H$8,
IF(AND($BJ4=17,$AY4=1),TVoeD!$C$9,
IF(AND($BJ4=17,$AY4=2),TVoeD!$D$9,
IF(AND($BJ4=17,$AY4=3),TVoeD!$E$9,
IF(AND($BJ4=17,$AY4=4),TVoeD!$F$9,
IF(AND($BJ4=17,$AY4=5),TVoeD!$G$9,
IF(AND($BJ4=17,$AY4=6),TVoeD!$H$9,
IF(AND($BJ4=18,$AY4=1),TVoeD!$C$10,
IF(AND($BJ4=18,$AY4=2),TVoeD!$D$10,
IF(AND($BJ4=18,$AY4=4),TVoeD!$F$10,
IF(AND($BJ4=18,$AY4=5),TVoeD!$G$10,
IF(AND($BJ4=18,$AY4=6),TVoeD!$H$10,
IF(AND($BJ4=9,$AY4=1),TVoeD!$C$11,
IF(AND($BJ4=9,$AY4=2),TVoeD!$D$11,
IF(AND($BJ4=9,$AY4=3),TVoeD!$E$11,
IF(AND($BJ4=9,$AY4=4),TVoeD!$F$11,
IF(AND($BJ4=9,$AY4=5),TVoeD!$G$11,
IF(AND($BJ4=9,$AY4=6),TVoeD!$H$11,
IF(AND($BJ4=3,$AY4=1),TVoeD!$C$12,
IF(AND($BJ4=3,$AY4=2),TVoeD!$D$12,
IF(AND($BJ4=3,$AY4=3),TVoeD!$E$12,
IF(AND($BJ4=3,$AY4=4),TVoeD!$F$12,
IF(AND($BJ4=3,$AY4=5),TVoeD!$G$12,
IF(AND($BJ4=3,$AY4=6),TVoeD!$H$12,
)))))))))))))))))))))))))))))))))))))))))))))))))))))</calculatedColumnFormula>
    </tableColumn>
    <tableColumn id="43" xr3:uid="{00000000-0010-0000-0000-00002B000000}" name="Monatsbrutto TVöD März" dataDxfId="45">
      <calculatedColumnFormula>IF(AND($BJ4=4,$AZ4=1),TVoeD!$C$17,
IF(AND($BJ4=4,$AZ4=2),TVoeD!$D$17,
IF(AND($BJ4=4,$AZ4=3),TVoeD!$E$17,
IF(AND($BJ4=4,$AZ4=4),TVoeD!$F$17,
IF(AND($BJ4=4,$AZ4=5),TVoeD!$G$17,
IF(AND($BJ4=4,$AZ4=6),TVoeD!$H$17,
IF(AND($BJ4="8a",$AZ4=1),TVoeD!$C$18,
IF(AND($BJ4="8a",$AZ4=2),TVoeD!$D$18,
IF(AND($BJ4="8a",$AZ4=3),TVoeD!$E$18,
IF(AND($BJ4="8a",$AZ4=4),TVoeD!$F$18,
IF(AND($BJ4="8a",$AZ4=5),TVoeD!$G$18,
IF(AND($BJ4="8a",$AZ4=6),TVoeD!$H$18,
IF(AND($BJ4=13,$AZ4=1),TVoeD!$C$19,
IF(AND($BJ4=13,$AZ4=2),TVoeD!$D$19,
IF(AND($BJ4=13,$AZ4=3),TVoeD!$E$19,
IF(AND($BJ4=13,$AZ4=4),TVoeD!$F$19,
IF(AND($BJ4=13,$AZ4=5),TVoeD!$G$19,
IF(AND($BJ4=13,$AZ4=6),TVoeD!$H$19,
IF(AND($BJ4=15,$AZ4=1),TVoeD!$C$20,
IF(AND($BJ4=15,$AZ4=2),TVoeD!$D$20,
IF(AND($BJ4=15,$AZ4=3),TVoeD!$E$20,
IF(AND($BJ4=15,$AZ4=4),TVoeD!$F$20,
IF(AND($BJ4=15,$AZ4=5),TVoeD!$G$20,
IF(AND($BJ4=15,$AZ4=6),TVoeD!$H$20,
IF(AND($BJ4=16,$AZ4=1),TVoeD!$C$21,
IF(AND($BJ4=16,$AZ4=2),TVoeD!$D$21,
IF(AND($BJ4=16,$AZ4=3),TVoeD!$E$21,
IF(AND($BJ4=16,$AZ4=4),TVoeD!$F$21,
IF(AND($BJ4=16,$AZ4=5),TVoeD!$G$21,
IF(AND($BJ4=16,$AZ4=6),TVoeD!$H$21,
IF(AND($BJ4=17,$AZ4=1),TVoeD!$C$22,
IF(AND($BJ4=17,$AZ4=2),TVoeD!$D$22,
IF(AND($BJ4=17,$AZ4=3),TVoeD!$E$22,
IF(AND($BJ4=17,$AZ4=4),TVoeD!$F$22,
IF(AND($BJ4=17,$AZ4=5),TVoeD!$G$22,
IF(AND($BJ4=17,$AZ4=6),TVoeD!$H$22,
IF(AND($BJ4=18,$AZ4=1),TVoeD!$C$23,
IF(AND($BJ4=18,$AZ4=2),TVoeD!$D$23,
IF(AND($BJ4=18,$AZ4=4),TVoeD!$F$23,
IF(AND($BJ4=18,$AZ4=5),TVoeD!$G$23,
IF(AND($BJ4=18,$AZ4=6),TVoeD!$H$23,
IF(AND($BJ4=9,$AZ4=1),TVoeD!$C$24,
IF(AND($BJ4=9,$AZ4=2),TVoeD!$D$24,
IF(AND($BJ4=9,$AZ4=3),TVoeD!$E$24,
IF(AND($BJ4=9,$AZ4=4),TVoeD!$F$24,
IF(AND($BJ4=9,$AZ4=5),TVoeD!$G$24,
IF(AND($BJ4=9,$AZ4=6),TVoeD!$H$24,
IF(AND($BJ4=3,$AZ4=1),TVoeD!$C$25,
IF(AND($BJ4=3,$AZ4=2),TVoeD!$D$25,
IF(AND($BJ4=3,$AZ4=3),TVoeD!$E$25,
IF(AND($BJ4=3,$AZ4=4),TVoeD!$F$25,
IF(AND($BJ4=3,$AZ4=5),TVoeD!$G$25,
IF(AND($BJ4=3,$AZ4=6),TVoeD!$H$25,
)))))))))))))))))))))))))))))))))))))))))))))))))))))</calculatedColumnFormula>
    </tableColumn>
    <tableColumn id="42" xr3:uid="{00000000-0010-0000-0000-00002A000000}" name="Monatsbrutto TVöD Apr" dataDxfId="44">
      <calculatedColumnFormula>IF(AND($BJ4=4,BA4=1),TVoeD!$C$17,
IF(AND($BJ4=4,BA4=2),TVoeD!$D$17,
IF(AND($BJ4=4,BA4=3),TVoeD!$E$17,
IF(AND($BJ4=4,BA4=4),TVoeD!$F$17,
IF(AND($BJ4=4,BA4=5),TVoeD!$G$17,
IF(AND($BJ4=4,BA4=6),TVoeD!$H$17,
IF(AND($BJ4="8a",BA4=1),TVoeD!$C$18,
IF(AND($BJ4="8a",BA4=2),TVoeD!$D$18,
IF(AND($BJ4="8a",BA4=3),TVoeD!$E$18,
IF(AND($BJ4="8a",BA4=4),TVoeD!$F$18,
IF(AND($BJ4="8a",BA4=5),TVoeD!$G$18,
IF(AND($BJ4="8a",BA4=6),TVoeD!$H$18,
IF(AND($BJ4=13,BA4=1),TVoeD!$C$19,
IF(AND($BJ4=13,BA4=2),TVoeD!$D$19,
IF(AND($BJ4=13,BA4=3),TVoeD!$E$19,
IF(AND($BJ4=13,BA4=4),TVoeD!$F$19,
IF(AND($BJ4=13,BA4=5),TVoeD!$G$19,
IF(AND($BJ4=13,BA4=6),TVoeD!$H$19,
IF(AND($BJ4=15,BA4=1),TVoeD!$C$20,
IF(AND($BJ4=15,BA4=2),TVoeD!$D$20,
IF(AND($BJ4=15,BA4=3),TVoeD!$E$20,
IF(AND($BJ4=15,BA4=4),TVoeD!$F$20,
IF(AND($BJ4=15,BA4=5),TVoeD!$G$20,
IF(AND($BJ4=15,BA4=6),TVoeD!$H$20,
IF(AND($BJ4=16,BA4=1),TVoeD!$C$21,
IF(AND($BJ4=16,BA4=2),TVoeD!$D$21,
IF(AND($BJ4=16,BA4=3),TVoeD!$E$21,
IF(AND($BJ4=16,BA4=4),TVoeD!$F$21,
IF(AND($BJ4=16,BA4=5),TVoeD!$G$21,
IF(AND($BJ4=16,BA4=6),TVoeD!$H$21,
IF(AND($BJ4=17,BA4=1),TVoeD!$C$22,
IF(AND($BJ4=17,BA4=2),TVoeD!$D$22,
IF(AND($BJ4=17,BA4=3),TVoeD!$E$22,
IF(AND($BJ4=17,BA4=4),TVoeD!$F$22,
IF(AND($BJ4=17,BA4=5),TVoeD!$G$22,
IF(AND($BJ4=17,BA4=6),TVoeD!$H$22,
IF(AND($BJ4=18,BA4=1),TVoeD!$C$23,
IF(AND($BJ4=18,BA4=2),TVoeD!$D$23,
IF(AND($BJ4=18,BA4=4),TVoeD!$F$23,
IF(AND($BJ4=18,BA4=5),TVoeD!$G$23,
IF(AND($BJ4=18,BA4=6),TVoeD!$H$23,
IF(AND($BJ4=9,BA4=1),TVoeD!$C$24,
IF(AND($BJ4=9,BA4=2),TVoeD!$D$24,
IF(AND($BJ4=9,BA4=3),TVoeD!$E$24,
IF(AND($BJ4=9,BA4=4),TVoeD!$F$24,
IF(AND($BJ4=9,BA4=5),TVoeD!$G$24,
IF(AND($BJ4=9,BA4=6),TVoeD!$H$24,
IF(AND($BJ4=3,BA4=1),TVoeD!$C$25,
IF(AND($BJ4=3,BA4=2),TVoeD!$D$25,
IF(AND($BJ4=3,BA4=3),TVoeD!$E$25,
IF(AND($BJ4=3,BA4=4),TVoeD!$F$25,
IF(AND($BJ4=3,BA4=5),TVoeD!$G$25,
IF(AND($BJ4=3,BA4=6),TVoeD!$H$25,
)))))))))))))))))))))))))))))))))))))))))))))))))))))</calculatedColumnFormula>
    </tableColumn>
    <tableColumn id="41" xr3:uid="{00000000-0010-0000-0000-000029000000}" name="Monatsbrutto TVöD Mai" dataDxfId="43">
      <calculatedColumnFormula>IF(AND($BJ4=4,BB4=1),TVoeD!$C$17,
IF(AND($BJ4=4,BB4=2),TVoeD!$D$17,
IF(AND($BJ4=4,BB4=3),TVoeD!$E$17,
IF(AND($BJ4=4,BB4=4),TVoeD!$F$17,
IF(AND($BJ4=4,BB4=5),TVoeD!$G$17,
IF(AND($BJ4=4,BB4=6),TVoeD!$H$17,
IF(AND($BJ4="8a",BB4=1),TVoeD!$C$18,
IF(AND($BJ4="8a",BB4=2),TVoeD!$D$18,
IF(AND($BJ4="8a",BB4=3),TVoeD!$E$18,
IF(AND($BJ4="8a",BB4=4),TVoeD!$F$18,
IF(AND($BJ4="8a",BB4=5),TVoeD!$G$18,
IF(AND($BJ4="8a",BB4=6),TVoeD!$H$18,
IF(AND($BJ4=13,BB4=1),TVoeD!$C$19,
IF(AND($BJ4=13,BB4=2),TVoeD!$D$19,
IF(AND($BJ4=13,BB4=3),TVoeD!$E$19,
IF(AND($BJ4=13,BB4=4),TVoeD!$F$19,
IF(AND($BJ4=13,BB4=5),TVoeD!$G$19,
IF(AND($BJ4=13,BB4=6),TVoeD!$H$19,
IF(AND($BJ4=15,BB4=1),TVoeD!$C$20,
IF(AND($BJ4=15,BB4=2),TVoeD!$D$20,
IF(AND($BJ4=15,BB4=3),TVoeD!$E$20,
IF(AND($BJ4=15,BB4=4),TVoeD!$F$20,
IF(AND($BJ4=15,BB4=5),TVoeD!$G$20,
IF(AND($BJ4=15,BB4=6),TVoeD!$H$20,
IF(AND($BJ4=16,BB4=1),TVoeD!$C$21,
IF(AND($BJ4=16,BB4=2),TVoeD!$D$21,
IF(AND($BJ4=16,BB4=3),TVoeD!$E$21,
IF(AND($BJ4=16,BB4=4),TVoeD!$F$21,
IF(AND($BJ4=16,BB4=5),TVoeD!$G$21,
IF(AND($BJ4=16,BB4=6),TVoeD!$H$21,
IF(AND($BJ4=17,BB4=1),TVoeD!$C$22,
IF(AND($BJ4=17,BB4=2),TVoeD!$D$22,
IF(AND($BJ4=17,BB4=3),TVoeD!$E$22,
IF(AND($BJ4=17,BB4=4),TVoeD!$F$22,
IF(AND($BJ4=17,BB4=5),TVoeD!$G$22,
IF(AND($BJ4=17,BB4=6),TVoeD!$H$22,
IF(AND($BJ4=18,BB4=1),TVoeD!$C$23,
IF(AND($BJ4=18,BB4=2),TVoeD!$D$23,
IF(AND($BJ4=18,BB4=4),TVoeD!$F$23,
IF(AND($BJ4=18,BB4=5),TVoeD!$G$23,
IF(AND($BJ4=18,BB4=6),TVoeD!$H$23,
IF(AND($BJ4=9,BB4=1),TVoeD!$C$24,
IF(AND($BJ4=9,BB4=2),TVoeD!$D$24,
IF(AND($BJ4=9,BB4=3),TVoeD!$E$24,
IF(AND($BJ4=9,BB4=4),TVoeD!$F$24,
IF(AND($BJ4=9,BB4=5),TVoeD!$G$24,
IF(AND($BJ4=9,BB4=6),TVoeD!$H$24,
IF(AND($BJ4=3,BB4=1),TVoeD!$C$25,
IF(AND($BJ4=3,BB4=2),TVoeD!$D$25,
IF(AND($BJ4=3,BB4=3),TVoeD!$E$25,
IF(AND($BJ4=3,BB4=4),TVoeD!$F$25,
IF(AND($BJ4=3,BB4=5),TVoeD!$G$25,
IF(AND($BJ4=3,BB4=6),TVoeD!$H$25,
)))))))))))))))))))))))))))))))))))))))))))))))))))))</calculatedColumnFormula>
    </tableColumn>
    <tableColumn id="40" xr3:uid="{00000000-0010-0000-0000-000028000000}" name="Monatsbrutto TVöD Jun" dataDxfId="42">
      <calculatedColumnFormula>IF(AND($BJ4=4,BC4=1),TVoeD!$C$17,
IF(AND($BJ4=4,BC4=2),TVoeD!$D$17,
IF(AND($BJ4=4,BC4=3),TVoeD!$E$17,
IF(AND($BJ4=4,BC4=4),TVoeD!$F$17,
IF(AND($BJ4=4,BC4=5),TVoeD!$G$17,
IF(AND($BJ4=4,BC4=6),TVoeD!$H$17,
IF(AND($BJ4="8a",BC4=1),TVoeD!$C$18,
IF(AND($BJ4="8a",BC4=2),TVoeD!$D$18,
IF(AND($BJ4="8a",BC4=3),TVoeD!$E$18,
IF(AND($BJ4="8a",BC4=4),TVoeD!$F$18,
IF(AND($BJ4="8a",BC4=5),TVoeD!$G$18,
IF(AND($BJ4="8a",BC4=6),TVoeD!$H$18,
IF(AND($BJ4=13,BC4=1),TVoeD!$C$19,
IF(AND($BJ4=13,BC4=2),TVoeD!$D$19,
IF(AND($BJ4=13,BC4=3),TVoeD!$E$19,
IF(AND($BJ4=13,BC4=4),TVoeD!$F$19,
IF(AND($BJ4=13,BC4=5),TVoeD!$G$19,
IF(AND($BJ4=13,BC4=6),TVoeD!$H$19,
IF(AND($BJ4=15,BC4=1),TVoeD!$C$20,
IF(AND($BJ4=15,BC4=2),TVoeD!$D$20,
IF(AND($BJ4=15,BC4=3),TVoeD!$E$20,
IF(AND($BJ4=15,BC4=4),TVoeD!$F$20,
IF(AND($BJ4=15,BC4=5),TVoeD!$G$20,
IF(AND($BJ4=15,BC4=6),TVoeD!$H$20,
IF(AND($BJ4=16,BC4=1),TVoeD!$C$21,
IF(AND($BJ4=16,BC4=2),TVoeD!$D$21,
IF(AND($BJ4=16,BC4=3),TVoeD!$E$21,
IF(AND($BJ4=16,BC4=4),TVoeD!$F$21,
IF(AND($BJ4=16,BC4=5),TVoeD!$G$21,
IF(AND($BJ4=16,BC4=6),TVoeD!$H$21,
IF(AND($BJ4=17,BC4=1),TVoeD!$C$22,
IF(AND($BJ4=17,BC4=2),TVoeD!$D$22,
IF(AND($BJ4=17,BC4=3),TVoeD!$E$22,
IF(AND($BJ4=17,BC4=4),TVoeD!$F$22,
IF(AND($BJ4=17,BC4=5),TVoeD!$G$22,
IF(AND($BJ4=17,BC4=6),TVoeD!$H$22,
IF(AND($BJ4=18,BC4=1),TVoeD!$C$23,
IF(AND($BJ4=18,BC4=2),TVoeD!$D$23,
IF(AND($BJ4=18,BC4=4),TVoeD!$F$23,
IF(AND($BJ4=18,BC4=5),TVoeD!$G$23,
IF(AND($BJ4=18,BC4=6),TVoeD!$H$23,
IF(AND($BJ4=9,BC4=1),TVoeD!$C$24,
IF(AND($BJ4=9,BC4=2),TVoeD!$D$24,
IF(AND($BJ4=9,BC4=3),TVoeD!$E$24,
IF(AND($BJ4=9,BC4=4),TVoeD!$F$24,
IF(AND($BJ4=9,BC4=5),TVoeD!$G$24,
IF(AND($BJ4=9,BC4=6),TVoeD!$H$24,
IF(AND($BJ4=3,BC4=1),TVoeD!$C$25,
IF(AND($BJ4=3,BC4=2),TVoeD!$D$25,
IF(AND($BJ4=3,BC4=3),TVoeD!$E$25,
IF(AND($BJ4=3,BC4=4),TVoeD!$F$25,
IF(AND($BJ4=3,BC4=5),TVoeD!$G$25,
IF(AND($BJ4=3,BC4=6),TVoeD!$H$25,
)))))))))))))))))))))))))))))))))))))))))))))))))))))</calculatedColumnFormula>
    </tableColumn>
    <tableColumn id="39" xr3:uid="{00000000-0010-0000-0000-000027000000}" name="Monatsbrutto TVöD Jul" dataDxfId="41">
      <calculatedColumnFormula>IF(AND($BJ4=4,BD4=1),TVoeD!$C$17,
IF(AND($BJ4=4,BD4=2),TVoeD!$D$17,
IF(AND($BJ4=4,BD4=3),TVoeD!$E$17,
IF(AND($BJ4=4,BD4=4),TVoeD!$F$17,
IF(AND($BJ4=4,BD4=5),TVoeD!$G$17,
IF(AND($BJ4=4,BD4=6),TVoeD!$H$17,
IF(AND($BJ4="8a",BD4=1),TVoeD!$C$18,
IF(AND($BJ4="8a",BD4=2),TVoeD!$D$18,
IF(AND($BJ4="8a",BD4=3),TVoeD!$E$18,
IF(AND($BJ4="8a",BD4=4),TVoeD!$F$18,
IF(AND($BJ4="8a",BD4=5),TVoeD!$G$18,
IF(AND($BJ4="8a",BD4=6),TVoeD!$H$18,
IF(AND($BJ4=13,BD4=1),TVoeD!$C$19,
IF(AND($BJ4=13,BD4=2),TVoeD!$D$19,
IF(AND($BJ4=13,BD4=3),TVoeD!$E$19,
IF(AND($BJ4=13,BD4=4),TVoeD!$F$19,
IF(AND($BJ4=13,BD4=5),TVoeD!$G$19,
IF(AND($BJ4=13,BD4=6),TVoeD!$H$19,
IF(AND($BJ4=15,BD4=1),TVoeD!$C$20,
IF(AND($BJ4=15,BD4=2),TVoeD!$D$20,
IF(AND($BJ4=15,BD4=3),TVoeD!$E$20,
IF(AND($BJ4=15,BD4=4),TVoeD!$F$20,
IF(AND($BJ4=15,BD4=5),TVoeD!$G$20,
IF(AND($BJ4=15,BD4=6),TVoeD!$H$20,
IF(AND($BJ4=16,BD4=1),TVoeD!$C$21,
IF(AND($BJ4=16,BD4=2),TVoeD!$D$21,
IF(AND($BJ4=16,BD4=3),TVoeD!$E$21,
IF(AND($BJ4=16,BD4=4),TVoeD!$F$21,
IF(AND($BJ4=16,BD4=5),TVoeD!$G$21,
IF(AND($BJ4=16,BD4=6),TVoeD!$H$21,
IF(AND($BJ4=17,BD4=1),TVoeD!$C$22,
IF(AND($BJ4=17,BD4=2),TVoeD!$D$22,
IF(AND($BJ4=17,BD4=3),TVoeD!$E$22,
IF(AND($BJ4=17,BD4=4),TVoeD!$F$22,
IF(AND($BJ4=17,BD4=5),TVoeD!$G$22,
IF(AND($BJ4=17,BD4=6),TVoeD!$H$22,
IF(AND($BJ4=18,BD4=1),TVoeD!$C$23,
IF(AND($BJ4=18,BD4=2),TVoeD!$D$23,
IF(AND($BJ4=18,BD4=4),TVoeD!$F$23,
IF(AND($BJ4=18,BD4=5),TVoeD!$G$23,
IF(AND($BJ4=18,BD4=6),TVoeD!$H$23,
IF(AND($BJ4=9,BD4=1),TVoeD!$C$24,
IF(AND($BJ4=9,BD4=2),TVoeD!$D$24,
IF(AND($BJ4=9,BD4=3),TVoeD!$E$24,
IF(AND($BJ4=9,BD4=4),TVoeD!$F$24,
IF(AND($BJ4=9,BD4=5),TVoeD!$G$24,
IF(AND($BJ4=9,BD4=6),TVoeD!$H$24,
IF(AND($BJ4=3,BD4=1),TVoeD!$C$25,
IF(AND($BJ4=3,BD4=2),TVoeD!$D$25,
IF(AND($BJ4=3,BD4=3),TVoeD!$E$25,
IF(AND($BJ4=3,BD4=4),TVoeD!$F$25,
IF(AND($BJ4=3,BD4=5),TVoeD!$G$25,
IF(AND($BJ4=3,BD4=6),TVoeD!$H$25,
)))))))))))))))))))))))))))))))))))))))))))))))))))))</calculatedColumnFormula>
    </tableColumn>
    <tableColumn id="38" xr3:uid="{00000000-0010-0000-0000-000026000000}" name="Monatsbrutto TVöD Aug" dataDxfId="40">
      <calculatedColumnFormula>IF(AND($BJ4=4,BE4=1),TVoeD!$C$17,
IF(AND($BJ4=4,BE4=2),TVoeD!$D$17,
IF(AND($BJ4=4,BE4=3),TVoeD!$E$17,
IF(AND($BJ4=4,BE4=4),TVoeD!$F$17,
IF(AND($BJ4=4,BE4=5),TVoeD!$G$17,
IF(AND($BJ4=4,BE4=6),TVoeD!$H$17,
IF(AND($BJ4="8a",BE4=1),TVoeD!$C$18,
IF(AND($BJ4="8a",BE4=2),TVoeD!$D$18,
IF(AND($BJ4="8a",BE4=3),TVoeD!$E$18,
IF(AND($BJ4="8a",BE4=4),TVoeD!$F$18,
IF(AND($BJ4="8a",BE4=5),TVoeD!$G$18,
IF(AND($BJ4="8a",BE4=6),TVoeD!$H$18,
IF(AND($BJ4=13,BE4=1),TVoeD!$C$19,
IF(AND($BJ4=13,BE4=2),TVoeD!$D$19,
IF(AND($BJ4=13,BE4=3),TVoeD!$E$19,
IF(AND($BJ4=13,BE4=4),TVoeD!$F$19,
IF(AND($BJ4=13,BE4=5),TVoeD!$G$19,
IF(AND($BJ4=13,BE4=6),TVoeD!$H$19,
IF(AND($BJ4=15,BE4=1),TVoeD!$C$20,
IF(AND($BJ4=15,BE4=2),TVoeD!$D$20,
IF(AND($BJ4=15,BE4=3),TVoeD!$E$20,
IF(AND($BJ4=15,BE4=4),TVoeD!$F$20,
IF(AND($BJ4=15,BE4=5),TVoeD!$G$20,
IF(AND($BJ4=15,BE4=6),TVoeD!$H$20,
IF(AND($BJ4=16,BE4=1),TVoeD!$C$21,
IF(AND($BJ4=16,BE4=2),TVoeD!$D$21,
IF(AND($BJ4=16,BE4=3),TVoeD!$E$21,
IF(AND($BJ4=16,BE4=4),TVoeD!$F$21,
IF(AND($BJ4=16,BE4=5),TVoeD!$G$21,
IF(AND($BJ4=16,BE4=6),TVoeD!$H$21,
IF(AND($BJ4=17,BE4=1),TVoeD!$C$22,
IF(AND($BJ4=17,BE4=2),TVoeD!$D$22,
IF(AND($BJ4=17,BE4=3),TVoeD!$E$22,
IF(AND($BJ4=17,BE4=4),TVoeD!$F$22,
IF(AND($BJ4=17,BE4=5),TVoeD!$G$22,
IF(AND($BJ4=17,BE4=6),TVoeD!$H$22,
IF(AND($BJ4=18,BE4=1),TVoeD!$C$23,
IF(AND($BJ4=18,BE4=2),TVoeD!$D$23,
IF(AND($BJ4=18,BE4=4),TVoeD!$F$23,
IF(AND($BJ4=18,BE4=5),TVoeD!$G$23,
IF(AND($BJ4=18,BE4=6),TVoeD!$H$23,
IF(AND($BJ4=9,BE4=1),TVoeD!$C$24,
IF(AND($BJ4=9,BE4=2),TVoeD!$D$24,
IF(AND($BJ4=9,BE4=3),TVoeD!$E$24,
IF(AND($BJ4=9,BE4=4),TVoeD!$F$24,
IF(AND($BJ4=9,BE4=5),TVoeD!$G$24,
IF(AND($BJ4=9,BE4=6),TVoeD!$H$24,
IF(AND($BJ4=3,BE4=1),TVoeD!$C$25,
IF(AND($BJ4=3,BE4=2),TVoeD!$D$25,
IF(AND($BJ4=3,BE4=3),TVoeD!$E$25,
IF(AND($BJ4=3,BE4=4),TVoeD!$F$25,
IF(AND($BJ4=3,BE4=5),TVoeD!$G$25,
IF(AND($BJ4=3,BE4=6),TVoeD!$H$25,
)))))))))))))))))))))))))))))))))))))))))))))))))))))</calculatedColumnFormula>
    </tableColumn>
    <tableColumn id="37" xr3:uid="{00000000-0010-0000-0000-000025000000}" name="Monatsbrutto TVöD Sep" dataDxfId="39">
      <calculatedColumnFormula>IF(AND($BJ4=4,BF4=1),TVoeD!$C$17,
IF(AND($BJ4=4,BF4=2),TVoeD!$D$17,
IF(AND($BJ4=4,BF4=3),TVoeD!$E$17,
IF(AND($BJ4=4,BF4=4),TVoeD!$F$17,
IF(AND($BJ4=4,BF4=5),TVoeD!$G$17,
IF(AND($BJ4=4,BF4=6),TVoeD!$H$17,
IF(AND($BJ4="8a",BF4=1),TVoeD!$C$18,
IF(AND($BJ4="8a",BF4=2),TVoeD!$D$18,
IF(AND($BJ4="8a",BF4=3),TVoeD!$E$18,
IF(AND($BJ4="8a",BF4=4),TVoeD!$F$18,
IF(AND($BJ4="8a",BF4=5),TVoeD!$G$18,
IF(AND($BJ4="8a",BF4=6),TVoeD!$H$18,
IF(AND($BJ4=13,BF4=1),TVoeD!$C$19,
IF(AND($BJ4=13,BF4=2),TVoeD!$D$19,
IF(AND($BJ4=13,BF4=3),TVoeD!$E$19,
IF(AND($BJ4=13,BF4=4),TVoeD!$F$19,
IF(AND($BJ4=13,BF4=5),TVoeD!$G$19,
IF(AND($BJ4=13,BF4=6),TVoeD!$H$19,
IF(AND($BJ4=15,BF4=1),TVoeD!$C$20,
IF(AND($BJ4=15,BF4=2),TVoeD!$D$20,
IF(AND($BJ4=15,BF4=3),TVoeD!$E$20,
IF(AND($BJ4=15,BF4=4),TVoeD!$F$20,
IF(AND($BJ4=15,BF4=5),TVoeD!$G$20,
IF(AND($BJ4=15,BF4=6),TVoeD!$H$20,
IF(AND($BJ4=16,BF4=1),TVoeD!$C$21,
IF(AND($BJ4=16,BF4=2),TVoeD!$D$21,
IF(AND($BJ4=16,BF4=3),TVoeD!$E$21,
IF(AND($BJ4=16,BF4=4),TVoeD!$F$21,
IF(AND($BJ4=16,BF4=5),TVoeD!$G$21,
IF(AND($BJ4=16,BF4=6),TVoeD!$H$21,
IF(AND($BJ4=17,BF4=1),TVoeD!$C$22,
IF(AND($BJ4=17,BF4=2),TVoeD!$D$22,
IF(AND($BJ4=17,BF4=3),TVoeD!$E$22,
IF(AND($BJ4=17,BF4=4),TVoeD!$F$22,
IF(AND($BJ4=17,BF4=5),TVoeD!$G$22,
IF(AND($BJ4=17,BF4=6),TVoeD!$H$22,
IF(AND($BJ4=18,BF4=1),TVoeD!$C$23,
IF(AND($BJ4=18,BF4=2),TVoeD!$D$23,
IF(AND($BJ4=18,BF4=4),TVoeD!$F$23,
IF(AND($BJ4=18,BF4=5),TVoeD!$G$23,
IF(AND($BJ4=18,BF4=6),TVoeD!$H$23,
IF(AND($BJ4=9,BF4=1),TVoeD!$C$24,
IF(AND($BJ4=9,BF4=2),TVoeD!$D$24,
IF(AND($BJ4=9,BF4=3),TVoeD!$E$24,
IF(AND($BJ4=9,BF4=4),TVoeD!$F$24,
IF(AND($BJ4=9,BF4=5),TVoeD!$G$24,
IF(AND($BJ4=9,BF4=6),TVoeD!$H$24,
IF(AND($BJ4=3,BF4=1),TVoeD!$C$25,
IF(AND($BJ4=3,BF4=2),TVoeD!$D$25,
IF(AND($BJ4=3,BF4=3),TVoeD!$E$25,
IF(AND($BJ4=3,BF4=4),TVoeD!$F$25,
IF(AND($BJ4=3,BF4=5),TVoeD!$G$25,
IF(AND($BJ4=3,BF4=6),TVoeD!$H$25,
)))))))))))))))))))))))))))))))))))))))))))))))))))))</calculatedColumnFormula>
    </tableColumn>
    <tableColumn id="36" xr3:uid="{00000000-0010-0000-0000-000024000000}" name="Monatsbrutto TVöD Okt" dataDxfId="38">
      <calculatedColumnFormula>IF(AND($BJ4=4,BG4=1),TVoeD!$C$17,
IF(AND($BJ4=4,BG4=2),TVoeD!$D$17,
IF(AND($BJ4=4,BG4=3),TVoeD!$E$17,
IF(AND($BJ4=4,BG4=4),TVoeD!$F$17,
IF(AND($BJ4=4,BG4=5),TVoeD!$G$17,
IF(AND($BJ4=4,BG4=6),TVoeD!$H$17,
IF(AND($BJ4="8a",BG4=1),TVoeD!$C$18,
IF(AND($BJ4="8a",BG4=2),TVoeD!$D$18,
IF(AND($BJ4="8a",BG4=3),TVoeD!$E$18,
IF(AND($BJ4="8a",BG4=4),TVoeD!$F$18,
IF(AND($BJ4="8a",BG4=5),TVoeD!$G$18,
IF(AND($BJ4="8a",BG4=6),TVoeD!$H$18,
IF(AND($BJ4=13,BG4=1),TVoeD!$C$19,
IF(AND($BJ4=13,BG4=2),TVoeD!$D$19,
IF(AND($BJ4=13,BG4=3),TVoeD!$E$19,
IF(AND($BJ4=13,BG4=4),TVoeD!$F$19,
IF(AND($BJ4=13,BG4=5),TVoeD!$G$19,
IF(AND($BJ4=13,BG4=6),TVoeD!$H$19,
IF(AND($BJ4=15,BG4=1),TVoeD!$C$20,
IF(AND($BJ4=15,BG4=2),TVoeD!$D$20,
IF(AND($BJ4=15,BG4=3),TVoeD!$E$20,
IF(AND($BJ4=15,BG4=4),TVoeD!$F$20,
IF(AND($BJ4=15,BG4=5),TVoeD!$G$20,
IF(AND($BJ4=15,BG4=6),TVoeD!$H$20,
IF(AND($BJ4=16,BG4=1),TVoeD!$C$21,
IF(AND($BJ4=16,BG4=2),TVoeD!$D$21,
IF(AND($BJ4=16,BG4=3),TVoeD!$E$21,
IF(AND($BJ4=16,BG4=4),TVoeD!$F$21,
IF(AND($BJ4=16,BG4=5),TVoeD!$G$21,
IF(AND($BJ4=16,BG4=6),TVoeD!$H$21,
IF(AND($BJ4=17,BG4=1),TVoeD!$C$22,
IF(AND($BJ4=17,BG4=2),TVoeD!$D$22,
IF(AND($BJ4=17,BG4=3),TVoeD!$E$22,
IF(AND($BJ4=17,BG4=4),TVoeD!$F$22,
IF(AND($BJ4=17,BG4=5),TVoeD!$G$22,
IF(AND($BJ4=17,BG4=6),TVoeD!$H$22,
IF(AND($BJ4=18,BG4=1),TVoeD!$C$23,
IF(AND($BJ4=18,BG4=2),TVoeD!$D$23,
IF(AND($BJ4=18,BG4=4),TVoeD!$F$23,
IF(AND($BJ4=18,BG4=5),TVoeD!$G$23,
IF(AND($BJ4=18,BG4=6),TVoeD!$H$23,
IF(AND($BJ4=9,BG4=1),TVoeD!$C$24,
IF(AND($BJ4=9,BG4=2),TVoeD!$D$24,
IF(AND($BJ4=9,BG4=3),TVoeD!$E$24,
IF(AND($BJ4=9,BG4=4),TVoeD!$F$24,
IF(AND($BJ4=9,BG4=5),TVoeD!$G$24,
IF(AND($BJ4=9,BG4=6),TVoeD!$H$24,
IF(AND($BJ4=3,BG4=1),TVoeD!$C$25,
IF(AND($BJ4=3,BG4=2),TVoeD!$D$25,
IF(AND($BJ4=3,BG4=3),TVoeD!$E$25,
IF(AND($BJ4=3,BG4=4),TVoeD!$F$25,
IF(AND($BJ4=3,BG4=5),TVoeD!$G$25,
IF(AND($BJ4=3,BG4=6),TVoeD!$H$25,
)))))))))))))))))))))))))))))))))))))))))))))))))))))</calculatedColumnFormula>
    </tableColumn>
    <tableColumn id="35" xr3:uid="{00000000-0010-0000-0000-000023000000}" name="Monatsbrutto TVöD Nov" dataDxfId="37">
      <calculatedColumnFormula>IF(AND($BJ4=4,BH4=1),TVoeD!$C$17,
IF(AND($BJ4=4,BH4=2),TVoeD!$D$17,
IF(AND($BJ4=4,BH4=3),TVoeD!$E$17,
IF(AND($BJ4=4,BH4=4),TVoeD!$F$17,
IF(AND($BJ4=4,BH4=5),TVoeD!$G$17,
IF(AND($BJ4=4,BH4=6),TVoeD!$H$17,
IF(AND($BJ4="8a",BH4=1),TVoeD!$C$18,
IF(AND($BJ4="8a",BH4=2),TVoeD!$D$18,
IF(AND($BJ4="8a",BH4=3),TVoeD!$E$18,
IF(AND($BJ4="8a",BH4=4),TVoeD!$F$18,
IF(AND($BJ4="8a",BH4=5),TVoeD!$G$18,
IF(AND($BJ4="8a",BH4=6),TVoeD!$H$18,
IF(AND($BJ4=13,BH4=1),TVoeD!$C$19,
IF(AND($BJ4=13,BH4=2),TVoeD!$D$19,
IF(AND($BJ4=13,BH4=3),TVoeD!$E$19,
IF(AND($BJ4=13,BH4=4),TVoeD!$F$19,
IF(AND($BJ4=13,BH4=5),TVoeD!$G$19,
IF(AND($BJ4=13,BH4=6),TVoeD!$H$19,
IF(AND($BJ4=15,BH4=1),TVoeD!$C$20,
IF(AND($BJ4=15,BH4=2),TVoeD!$D$20,
IF(AND($BJ4=15,BH4=3),TVoeD!$E$20,
IF(AND($BJ4=15,BH4=4),TVoeD!$F$20,
IF(AND($BJ4=15,BH4=5),TVoeD!$G$20,
IF(AND($BJ4=15,BH4=6),TVoeD!$H$20,
IF(AND($BJ4=16,BH4=1),TVoeD!$C$21,
IF(AND($BJ4=16,BH4=2),TVoeD!$D$21,
IF(AND($BJ4=16,BH4=3),TVoeD!$E$21,
IF(AND($BJ4=16,BH4=4),TVoeD!$F$21,
IF(AND($BJ4=16,BH4=5),TVoeD!$G$21,
IF(AND($BJ4=16,BH4=6),TVoeD!$H$21,
IF(AND($BJ4=17,BH4=1),TVoeD!$C$22,
IF(AND($BJ4=17,BH4=2),TVoeD!$D$22,
IF(AND($BJ4=17,BH4=3),TVoeD!$E$22,
IF(AND($BJ4=17,BH4=4),TVoeD!$F$22,
IF(AND($BJ4=17,BH4=5),TVoeD!$G$22,
IF(AND($BJ4=17,BH4=6),TVoeD!$H$22,
IF(AND($BJ4=18,BH4=1),TVoeD!$C$23,
IF(AND($BJ4=18,BH4=2),TVoeD!$D$23,
IF(AND($BJ4=18,BH4=4),TVoeD!$F$23,
IF(AND($BJ4=18,BH4=5),TVoeD!$G$23,
IF(AND($BJ4=18,BH4=6),TVoeD!$H$23,
IF(AND($BJ4=9,BH4=1),TVoeD!$C$24,
IF(AND($BJ4=9,BH4=2),TVoeD!$D$24,
IF(AND($BJ4=9,BH4=3),TVoeD!$E$24,
IF(AND($BJ4=9,BH4=4),TVoeD!$F$24,
IF(AND($BJ4=9,BH4=5),TVoeD!$G$24,
IF(AND($BJ4=9,BH4=6),TVoeD!$H$24,
IF(AND($BJ4=3,BH4=1),TVoeD!$C$25,
IF(AND($BJ4=3,BH4=2),TVoeD!$D$25,
IF(AND($BJ4=3,BH4=3),TVoeD!$E$25,
IF(AND($BJ4=3,BH4=4),TVoeD!$F$25,
IF(AND($BJ4=3,BH4=5),TVoeD!$G$25,
IF(AND($BJ4=3,BH4=6),TVoeD!$H$25,
)))))))))))))))))))))))))))))))))))))))))))))))))))))</calculatedColumnFormula>
    </tableColumn>
    <tableColumn id="18" xr3:uid="{00000000-0010-0000-0000-000012000000}" name="Monatsbrutto TVöD Dez" dataDxfId="36">
      <calculatedColumnFormula>IF(AND($BJ4=4,BI4=1),TVoeD!$C$17,
IF(AND($BJ4=4,BI4=2),TVoeD!$D$17,
IF(AND($BJ4=4,BI4=3),TVoeD!$E$17,
IF(AND($BJ4=4,BI4=4),TVoeD!$F$17,
IF(AND($BJ4=4,BI4=5),TVoeD!$G$17,
IF(AND($BJ4=4,BI4=6),TVoeD!$H$17,
IF(AND($BJ4="8a",BI4=1),TVoeD!$C$18,
IF(AND($BJ4="8a",BI4=2),TVoeD!$D$18,
IF(AND($BJ4="8a",BI4=3),TVoeD!$E$18,
IF(AND($BJ4="8a",BI4=4),TVoeD!$F$18,
IF(AND($BJ4="8a",BI4=5),TVoeD!$G$18,
IF(AND($BJ4="8a",BI4=6),TVoeD!$H$18,
IF(AND($BJ4=13,BI4=1),TVoeD!$C$19,
IF(AND($BJ4=13,BI4=2),TVoeD!$D$19,
IF(AND($BJ4=13,BI4=3),TVoeD!$E$19,
IF(AND($BJ4=13,BI4=4),TVoeD!$F$19,
IF(AND($BJ4=13,BI4=5),TVoeD!$G$19,
IF(AND($BJ4=13,BI4=6),TVoeD!$H$19,
IF(AND($BJ4=15,BI4=1),TVoeD!$C$20,
IF(AND($BJ4=15,BI4=2),TVoeD!$D$20,
IF(AND($BJ4=15,BI4=3),TVoeD!$E$20,
IF(AND($BJ4=15,BI4=4),TVoeD!$F$20,
IF(AND($BJ4=15,BI4=5),TVoeD!$G$20,
IF(AND($BJ4=15,BI4=6),TVoeD!$H$20,
IF(AND($BJ4=16,BI4=1),TVoeD!$C$21,
IF(AND($BJ4=16,BI4=2),TVoeD!$D$21,
IF(AND($BJ4=16,BI4=3),TVoeD!$E$21,
IF(AND($BJ4=16,BI4=4),TVoeD!$F$21,
IF(AND($BJ4=16,BI4=5),TVoeD!$G$21,
IF(AND($BJ4=16,BI4=6),TVoeD!$H$21,
IF(AND($BJ4=17,BI4=1),TVoeD!$C$22,
IF(AND($BJ4=17,BI4=2),TVoeD!$D$22,
IF(AND($BJ4=17,BI4=3),TVoeD!$E$22,
IF(AND($BJ4=17,BI4=4),TVoeD!$F$22,
IF(AND($BJ4=17,BI4=5),TVoeD!$G$22,
IF(AND($BJ4=17,BI4=6),TVoeD!$H$22,
IF(AND($BJ4=18,BI4=1),TVoeD!$C$23,
IF(AND($BJ4=18,BI4=2),TVoeD!$D$23,
IF(AND($BJ4=18,BI4=4),TVoeD!$F$23,
IF(AND($BJ4=18,BI4=5),TVoeD!$G$23,
IF(AND($BJ4=18,BI4=6),TVoeD!$H$23,
IF(AND($BJ4=9,BI4=1),TVoeD!$C$24,
IF(AND($BJ4=9,BI4=2),TVoeD!$D$24,
IF(AND($BJ4=9,BI4=3),TVoeD!$E$24,
IF(AND($BJ4=9,BI4=4),TVoeD!$F$24,
IF(AND($BJ4=9,BI4=5),TVoeD!$G$24,
IF(AND($BJ4=9,BI4=6),TVoeD!$H$24,
IF(AND($BJ4=3,BI4=1),TVoeD!$C$25,
IF(AND($BJ4=3,BI4=2),TVoeD!$D$25,
IF(AND($BJ4=3,BI4=3),TVoeD!$E$25,
IF(AND($BJ4=3,BI4=4),TVoeD!$F$25,
IF(AND($BJ4=3,BI4=5),TVoeD!$G$25,
IF(AND($BJ4=3,BI4=6),TVoeD!$H$25,
)))))))))))))))))))))))))))))))))))))))))))))))))))))</calculatedColumnFormula>
    </tableColumn>
    <tableColumn id="16" xr3:uid="{00000000-0010-0000-0000-000010000000}" name="Gesamtbrutto laut TvöD SuE (volle Stelle, tatsächliche Tätigkeitsmonate) (ohne Sonderz.)" dataDxfId="35">
      <calculatedColumnFormula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calculatedColumnFormula>
    </tableColumn>
    <tableColumn id="21" xr3:uid="{00000000-0010-0000-0000-000015000000}" name="Anteil Sonderzahlung" dataDxfId="34">
      <calculatedColumnFormula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calculatedColumnFormula>
    </tableColumn>
    <tableColumn id="11" xr3:uid="{00000000-0010-0000-0000-00000B000000}" name="Jahressonderzahlungem. TvöD (volle Stelle, tatsächliche Tätigkeitsmonate) " dataDxfId="33">
      <calculatedColumnFormula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calculatedColumnFormula>
    </tableColumn>
    <tableColumn id="17" xr3:uid="{00000000-0010-0000-0000-000011000000}" name="Ausgleich Stellenumfang" dataDxfId="32" totalsRowDxfId="31">
      <calculatedColumnFormula>Tabelle3[[#This Row],[Wochenarbeitszeit]]/39</calculatedColumnFormula>
    </tableColumn>
    <tableColumn id="34" xr3:uid="{00000000-0010-0000-0000-000022000000}" name="Ausgleich Urlaubsanspruch" dataDxfId="30" totalsRowDxfId="29">
      <calculatedColumnFormula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calculatedColumnFormula>
    </tableColumn>
    <tableColumn id="23" xr3:uid="{00000000-0010-0000-0000-000017000000}" name="Anteil. Jahresbrutto laut TvöD SuE (tatsächl. Stellenanteil, tatsächl. Tätigkeitsmonate)" dataDxfId="28" totalsRowDxfId="27">
      <calculatedColumnFormula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calculatedColumnFormula>
    </tableColumn>
    <tableColumn id="13" xr3:uid="{00000000-0010-0000-0000-00000D000000}" name="Delta Tarif und real" dataDxfId="26" totalsRowDxfId="25">
      <calculatedColumnFormula>Tabelle3[[#This Row],[Gesamt]]-Tabelle3[[#This Row],[Anteil. Jahresbrutto laut TvöD SuE (tatsächl. Stellenanteil, tatsächl. Tätigkeitsmonate)]]</calculatedColumnFormula>
    </tableColumn>
    <tableColumn id="12" xr3:uid="{00000000-0010-0000-0000-00000C000000}" name="Relatives Delta" dataDxfId="24">
      <calculatedColumnFormula>Tabelle3[[#This Row],[Delta Tarif und real]]/Tabelle3[[#This Row],[Anteil. Jahresbrutto laut TvöD SuE (tatsächl. Stellenanteil, tatsächl. Tätigkeitsmonate)]]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" displayName="Tabelle1" ref="A3:H12" totalsRowShown="0" headerRowDxfId="23" dataDxfId="21" headerRowBorderDxfId="22" tableBorderDxfId="20">
  <autoFilter ref="A3:H12" xr:uid="{00000000-0009-0000-0100-000001000000}"/>
  <tableColumns count="8">
    <tableColumn id="1" xr3:uid="{00000000-0010-0000-0100-000001000000}" name="Berufsgruppe" dataDxfId="19"/>
    <tableColumn id="2" xr3:uid="{00000000-0010-0000-0100-000002000000}" name="Eingruppierung" dataDxfId="18"/>
    <tableColumn id="3" xr3:uid="{00000000-0010-0000-0100-000003000000}" name="1" dataDxfId="17"/>
    <tableColumn id="4" xr3:uid="{00000000-0010-0000-0100-000004000000}" name="2" dataDxfId="16"/>
    <tableColumn id="5" xr3:uid="{00000000-0010-0000-0100-000005000000}" name="3" dataDxfId="15"/>
    <tableColumn id="6" xr3:uid="{00000000-0010-0000-0100-000006000000}" name="4" dataDxfId="14"/>
    <tableColumn id="7" xr3:uid="{00000000-0010-0000-0100-000007000000}" name="5" dataDxfId="13"/>
    <tableColumn id="8" xr3:uid="{00000000-0010-0000-0100-000008000000}" name="6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e13" displayName="Tabelle13" ref="A16:H25" totalsRowShown="0" headerRowDxfId="11" dataDxfId="9" headerRowBorderDxfId="10" tableBorderDxfId="8">
  <autoFilter ref="A16:H25" xr:uid="{00000000-0009-0000-0100-000002000000}"/>
  <tableColumns count="8">
    <tableColumn id="1" xr3:uid="{00000000-0010-0000-0200-000001000000}" name="Berufsgruppe" dataDxfId="7"/>
    <tableColumn id="2" xr3:uid="{00000000-0010-0000-0200-000002000000}" name="Eingruppierung" dataDxfId="6"/>
    <tableColumn id="3" xr3:uid="{00000000-0010-0000-0200-000003000000}" name="1" dataDxfId="5"/>
    <tableColumn id="4" xr3:uid="{00000000-0010-0000-0200-000004000000}" name="2" dataDxfId="4"/>
    <tableColumn id="5" xr3:uid="{00000000-0010-0000-0200-000005000000}" name="3" dataDxfId="3"/>
    <tableColumn id="6" xr3:uid="{00000000-0010-0000-0200-000006000000}" name="4" dataDxfId="2"/>
    <tableColumn id="7" xr3:uid="{00000000-0010-0000-0200-000007000000}" name="5" dataDxfId="1"/>
    <tableColumn id="8" xr3:uid="{00000000-0010-0000-0200-000008000000}" name="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43"/>
  <sheetViews>
    <sheetView tabSelected="1" workbookViewId="0">
      <selection activeCell="Z2" sqref="Z1:AW1048576"/>
    </sheetView>
  </sheetViews>
  <sheetFormatPr baseColWidth="10" defaultColWidth="8.83203125" defaultRowHeight="15" x14ac:dyDescent="0.2"/>
  <cols>
    <col min="1" max="2" width="16.6640625" customWidth="1"/>
    <col min="3" max="3" width="16.83203125" customWidth="1"/>
    <col min="4" max="5" width="19" customWidth="1"/>
    <col min="6" max="6" width="17.5" customWidth="1"/>
    <col min="7" max="17" width="19" customWidth="1"/>
    <col min="18" max="20" width="19" style="39" customWidth="1"/>
    <col min="21" max="25" width="17.5" customWidth="1"/>
    <col min="26" max="49" width="17.5" hidden="1" customWidth="1"/>
    <col min="50" max="61" width="20.6640625" customWidth="1"/>
    <col min="62" max="62" width="19" customWidth="1"/>
    <col min="63" max="74" width="20.6640625" hidden="1" customWidth="1"/>
    <col min="75" max="77" width="19" customWidth="1"/>
    <col min="78" max="79" width="17.6640625" customWidth="1"/>
    <col min="80" max="82" width="19" customWidth="1"/>
    <col min="84" max="84" width="16" bestFit="1" customWidth="1"/>
    <col min="85" max="86" width="23.5" bestFit="1" customWidth="1"/>
    <col min="87" max="87" width="19.5" customWidth="1"/>
    <col min="88" max="88" width="15.6640625" bestFit="1" customWidth="1"/>
    <col min="89" max="89" width="23.5" bestFit="1" customWidth="1"/>
    <col min="90" max="90" width="15.6640625" bestFit="1" customWidth="1"/>
  </cols>
  <sheetData>
    <row r="1" spans="1:90" ht="21.75" customHeight="1" thickBot="1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5"/>
    </row>
    <row r="2" spans="1:90" ht="21.75" customHeight="1" thickBot="1" x14ac:dyDescent="0.25">
      <c r="A2" s="94"/>
      <c r="B2" s="118" t="s">
        <v>1</v>
      </c>
      <c r="C2" s="119"/>
      <c r="D2" s="119"/>
      <c r="E2" s="130"/>
      <c r="F2" s="118" t="s">
        <v>2</v>
      </c>
      <c r="G2" s="119"/>
      <c r="H2" s="120"/>
      <c r="I2" s="118" t="s">
        <v>156</v>
      </c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18" t="s">
        <v>3</v>
      </c>
      <c r="V2" s="131"/>
      <c r="W2" s="130"/>
      <c r="X2" s="118" t="s">
        <v>4</v>
      </c>
      <c r="Y2" s="120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96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8"/>
      <c r="BJ2" s="101" t="s">
        <v>5</v>
      </c>
      <c r="BK2" s="132" t="s">
        <v>6</v>
      </c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0"/>
      <c r="BZ2" s="132" t="s">
        <v>7</v>
      </c>
      <c r="CA2" s="131"/>
      <c r="CB2" s="131"/>
      <c r="CC2" s="131"/>
      <c r="CD2" s="130"/>
    </row>
    <row r="3" spans="1:90" ht="71" customHeight="1" x14ac:dyDescent="0.2">
      <c r="A3" s="93" t="s">
        <v>8</v>
      </c>
      <c r="B3" s="92" t="s">
        <v>9</v>
      </c>
      <c r="C3" s="92" t="s">
        <v>10</v>
      </c>
      <c r="D3" s="91" t="s">
        <v>11</v>
      </c>
      <c r="E3" s="91" t="s">
        <v>12</v>
      </c>
      <c r="F3" s="92" t="s">
        <v>13</v>
      </c>
      <c r="G3" s="91" t="s">
        <v>14</v>
      </c>
      <c r="H3" s="91" t="s">
        <v>15</v>
      </c>
      <c r="I3" s="90" t="s">
        <v>16</v>
      </c>
      <c r="J3" s="90" t="s">
        <v>17</v>
      </c>
      <c r="K3" s="90" t="s">
        <v>18</v>
      </c>
      <c r="L3" s="91" t="s">
        <v>19</v>
      </c>
      <c r="M3" s="91" t="s">
        <v>20</v>
      </c>
      <c r="N3" s="91" t="s">
        <v>21</v>
      </c>
      <c r="O3" s="91" t="s">
        <v>22</v>
      </c>
      <c r="P3" s="91" t="s">
        <v>23</v>
      </c>
      <c r="Q3" s="91" t="s">
        <v>24</v>
      </c>
      <c r="R3" s="90" t="s">
        <v>25</v>
      </c>
      <c r="S3" s="90" t="s">
        <v>26</v>
      </c>
      <c r="T3" s="90" t="s">
        <v>27</v>
      </c>
      <c r="U3" s="92" t="s">
        <v>28</v>
      </c>
      <c r="V3" s="92" t="s">
        <v>29</v>
      </c>
      <c r="W3" s="92" t="s">
        <v>30</v>
      </c>
      <c r="X3" s="92" t="s">
        <v>31</v>
      </c>
      <c r="Y3" s="92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95" t="s">
        <v>57</v>
      </c>
      <c r="AY3" s="95" t="s">
        <v>58</v>
      </c>
      <c r="AZ3" s="95" t="s">
        <v>59</v>
      </c>
      <c r="BA3" s="95" t="s">
        <v>60</v>
      </c>
      <c r="BB3" s="95" t="s">
        <v>61</v>
      </c>
      <c r="BC3" s="95" t="s">
        <v>62</v>
      </c>
      <c r="BD3" s="95" t="s">
        <v>63</v>
      </c>
      <c r="BE3" s="95" t="s">
        <v>64</v>
      </c>
      <c r="BF3" s="95" t="s">
        <v>65</v>
      </c>
      <c r="BG3" s="95" t="s">
        <v>66</v>
      </c>
      <c r="BH3" s="95" t="s">
        <v>67</v>
      </c>
      <c r="BI3" s="95" t="s">
        <v>68</v>
      </c>
      <c r="BJ3" s="100" t="s">
        <v>69</v>
      </c>
      <c r="BK3" s="99" t="s">
        <v>70</v>
      </c>
      <c r="BL3" s="99" t="s">
        <v>71</v>
      </c>
      <c r="BM3" s="99" t="s">
        <v>72</v>
      </c>
      <c r="BN3" s="99" t="s">
        <v>73</v>
      </c>
      <c r="BO3" s="99" t="s">
        <v>74</v>
      </c>
      <c r="BP3" s="99" t="s">
        <v>75</v>
      </c>
      <c r="BQ3" s="99" t="s">
        <v>76</v>
      </c>
      <c r="BR3" s="99" t="s">
        <v>77</v>
      </c>
      <c r="BS3" s="99" t="s">
        <v>78</v>
      </c>
      <c r="BT3" s="99" t="s">
        <v>79</v>
      </c>
      <c r="BU3" s="99" t="s">
        <v>80</v>
      </c>
      <c r="BV3" s="99" t="s">
        <v>81</v>
      </c>
      <c r="BW3" s="99" t="s">
        <v>82</v>
      </c>
      <c r="BX3" s="99" t="s">
        <v>83</v>
      </c>
      <c r="BY3" s="99" t="s">
        <v>84</v>
      </c>
      <c r="BZ3" s="99" t="s">
        <v>85</v>
      </c>
      <c r="CA3" s="99" t="s">
        <v>86</v>
      </c>
      <c r="CB3" s="99" t="s">
        <v>87</v>
      </c>
      <c r="CC3" s="99" t="s">
        <v>88</v>
      </c>
      <c r="CD3" s="99" t="s">
        <v>89</v>
      </c>
    </row>
    <row r="4" spans="1:90" s="4" customFormat="1" ht="28" customHeight="1" x14ac:dyDescent="0.2">
      <c r="A4" s="23"/>
      <c r="B4" s="7"/>
      <c r="C4" s="7"/>
      <c r="D4" s="8"/>
      <c r="E4" s="8"/>
      <c r="F4" s="9"/>
      <c r="G4" s="9"/>
      <c r="H4" s="78">
        <f>SUM(F4*SUM(Tabelle3[[#This Row],[Im Januar tätig]]:Tabelle3[[#This Row],[im Dezember tätig]]), G4)</f>
        <v>0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31"/>
      <c r="V4" s="33"/>
      <c r="W4" s="44" t="str">
        <f>IF($U4="","",(DATEDIF($U4,$X4,"M")-Tabelle3[[#This Row],[Arbeitspausen vor Betriebszugehörigkeit (Monate)]])/12)</f>
        <v/>
      </c>
      <c r="X4" s="31"/>
      <c r="Y4" s="33"/>
      <c r="Z4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4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4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4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4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4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4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4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4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4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4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4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4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4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4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4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4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4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4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4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4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4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4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4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4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4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4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4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4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4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4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4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4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4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4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4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4" s="17"/>
      <c r="BK4" s="13">
        <f>IF(AND($BJ4=4,$AX4=1),TVoeD!$C$4,IF(AND($BJ4=4,$AX4=2),TVoeD!$D$4,IF(AND($BJ4=4,$AX4=3),TVoeD!$E$4,IF(AND($BJ4=4,$AX4=4),TVoeD!$F$4,
IF(AND($BJ4=4,$AX4=5),TVoeD!$G$4,
IF(AND($BJ4=4,$AX4=6),TVoeD!$H$4,
IF(AND($BJ4="8a",$AX4=1),TVoeD!$C$5,
IF(AND($BJ4="8a",$AX4=2),TVoeD!$D$5,
IF(AND($BJ4="8a",$AX4=3),TVoeD!$E$5,
IF(AND($BJ4="8a",$AX4=4),TVoeD!$F$5,
IF(AND($BJ4="8a",$AX4=5),TVoeD!$G$5,
IF(AND($BJ4="8a",$AX4=6),TVoeD!$H$5,
IF(AND($BJ4=13,$AX4=1),TVoeD!$C$6,
IF(AND($BJ4=13,$AX4=2),TVoeD!$D$6,
IF(AND($BJ4=13,$AX4=3),TVoeD!$E$6,
IF(AND($BJ4=13,$AX4=4),TVoeD!$F$6,
IF(AND($BJ4=13,$AX4=5),TVoeD!$G$6,
IF(AND($BJ4=13,$AX4=6),TVoeD!$H$6,
IF(AND($BJ4=15,$AX4=1),TVoeD!$C$7,
IF(AND($BJ4=15,$AX4=2),TVoeD!$D$7,
IF(AND($BJ4=15,$AX4=3),TVoeD!$E$7,
IF(AND($BJ4=15,$AX4=4),TVoeD!$F$7,
IF(AND($BJ4=15,$AX4=5),TVoeD!$G$7,
IF(AND($BJ4=15,$AX4=6),TVoeD!$H$7,
IF(AND($BJ4=16,$AX4=1),TVoeD!$C$8,
IF(AND($BJ4=16,$AX4=2),TVoeD!$D$8,
IF(AND($BJ4=16,$AX4=3),TVoeD!$E$8,
IF(AND($BJ4=16,$AX4=4),TVoeD!$F$8,
IF(AND($BJ4=16,$AX4=5),TVoeD!$G$8,
IF(AND($BJ4=16,$AX4=6),TVoeD!$H$8,
IF(AND($BJ4=17,$AX4=1),TVoeD!$C$9,
IF(AND($BJ4=17,$AX4=2),TVoeD!$D$9,
IF(AND($BJ4=17,$AX4=3),TVoeD!$E$9,
IF(AND($BJ4=17,$AX4=4),TVoeD!$F$9,
IF(AND($BJ4=17,$AX4=5),TVoeD!$G$9,
IF(AND($BJ4=17,$AX4=6),TVoeD!$H$9,
IF(AND($BJ4=18,$AX4=1),TVoeD!$C$10,
IF(AND($BJ4=18,$AX4=2),TVoeD!$D$10,
IF(AND($BJ4=18,$AX4=4),TVoeD!$F$10,
IF(AND($BJ4=18,$AX4=5),TVoeD!$G$10,
IF(AND($BJ4=18,$AX4=6),TVoeD!$H$10,
IF(AND($BJ4=9,$AX4=1),TVoeD!$C$11,
IF(AND($BJ4=9,$AX4=2),TVoeD!$D$11,
IF(AND($BJ4=9,$AX4=3),TVoeD!$E$11,
IF(AND($BJ4=9,$AX4=4),TVoeD!$F$11,
IF(AND($BJ4=9,$AX4=5),TVoeD!$G$11,
IF(AND($BJ4=9,$AX4=6),TVoeD!$H$11,
IF(AND($BJ4=3,$AX4=1),TVoeD!$C$12,
IF(AND($BJ4=3,$AX4=2),TVoeD!$D$12,
IF(AND($BJ4=3,$AX4=3),TVoeD!$E$12,
IF(AND($BJ4=3,$AX4=4),TVoeD!$F$12,
IF(AND($BJ4=3,$AX4=5),TVoeD!$G$12,
IF(AND($BJ4=3,$AX4=6),TVoeD!$H$12,
)))))))))))))))))))))))))))))))))))))))))))))))))))))</f>
        <v>0</v>
      </c>
      <c r="BL4" s="13">
        <f>IF(AND($BJ4=4,$AY4=1),TVoeD!$C$4,IF(AND($BJ4=4,$AY4=2),TVoeD!$D$4,IF(AND($BJ4=4,$AY4=3),TVoeD!$E$4,IF(AND($BJ4=4,$AY4=4),TVoeD!$F$4,
IF(AND($BJ4=4,$AY4=5),TVoeD!$G$4,
IF(AND($BJ4=4,$AY4=6),TVoeD!$H$4,
IF(AND($BJ4="8a",$AY4=1),TVoeD!$C$5,
IF(AND($BJ4="8a",$AY4=2),TVoeD!$D$5,
IF(AND($BJ4="8a",$AY4=3),TVoeD!$E$5,
IF(AND($BJ4="8a",$AY4=4),TVoeD!$F$5,
IF(AND($BJ4="8a",$AY4=5),TVoeD!$G$5,
IF(AND($BJ4="8a",$AY4=6),TVoeD!$H$5,
IF(AND($BJ4=13,$AY4=1),TVoeD!$C$6,
IF(AND($BJ4=13,$AY4=2),TVoeD!$D$6,
IF(AND($BJ4=13,$AY4=3),TVoeD!$E$6,
IF(AND($BJ4=13,$AY4=4),TVoeD!$F$6,
IF(AND($BJ4=13,$AY4=5),TVoeD!$G$6,
IF(AND($BJ4=13,$AY4=6),TVoeD!$H$6,
IF(AND($BJ4=15,$AY4=1),TVoeD!$C$7,
IF(AND($BJ4=15,$AY4=2),TVoeD!$D$7,
IF(AND($BJ4=15,$AY4=3),TVoeD!$E$7,
IF(AND($BJ4=15,$AY4=4),TVoeD!$F$7,
IF(AND($BJ4=15,$AY4=5),TVoeD!$G$7,
IF(AND($BJ4=15,$AY4=6),TVoeD!$H$7,
IF(AND($BJ4=16,$AY4=1),TVoeD!$C$8,
IF(AND($BJ4=16,$AY4=2),TVoeD!$D$8,
IF(AND($BJ4=16,$AY4=3),TVoeD!$E$8,
IF(AND($BJ4=16,$AY4=4),TVoeD!$F$8,
IF(AND($BJ4=16,$AY4=5),TVoeD!$G$8,
IF(AND($BJ4=16,$AY4=6),TVoeD!$H$8,
IF(AND($BJ4=17,$AY4=1),TVoeD!$C$9,
IF(AND($BJ4=17,$AY4=2),TVoeD!$D$9,
IF(AND($BJ4=17,$AY4=3),TVoeD!$E$9,
IF(AND($BJ4=17,$AY4=4),TVoeD!$F$9,
IF(AND($BJ4=17,$AY4=5),TVoeD!$G$9,
IF(AND($BJ4=17,$AY4=6),TVoeD!$H$9,
IF(AND($BJ4=18,$AY4=1),TVoeD!$C$10,
IF(AND($BJ4=18,$AY4=2),TVoeD!$D$10,
IF(AND($BJ4=18,$AY4=4),TVoeD!$F$10,
IF(AND($BJ4=18,$AY4=5),TVoeD!$G$10,
IF(AND($BJ4=18,$AY4=6),TVoeD!$H$10,
IF(AND($BJ4=9,$AY4=1),TVoeD!$C$11,
IF(AND($BJ4=9,$AY4=2),TVoeD!$D$11,
IF(AND($BJ4=9,$AY4=3),TVoeD!$E$11,
IF(AND($BJ4=9,$AY4=4),TVoeD!$F$11,
IF(AND($BJ4=9,$AY4=5),TVoeD!$G$11,
IF(AND($BJ4=9,$AY4=6),TVoeD!$H$11,
IF(AND($BJ4=3,$AY4=1),TVoeD!$C$12,
IF(AND($BJ4=3,$AY4=2),TVoeD!$D$12,
IF(AND($BJ4=3,$AY4=3),TVoeD!$E$12,
IF(AND($BJ4=3,$AY4=4),TVoeD!$F$12,
IF(AND($BJ4=3,$AY4=5),TVoeD!$G$12,
IF(AND($BJ4=3,$AY4=6),TVoeD!$H$12,
)))))))))))))))))))))))))))))))))))))))))))))))))))))</f>
        <v>0</v>
      </c>
      <c r="BM4" s="13">
        <f>IF(AND($BJ4=4,$AZ4=1),TVoeD!$C$17,
IF(AND($BJ4=4,$AZ4=2),TVoeD!$D$17,
IF(AND($BJ4=4,$AZ4=3),TVoeD!$E$17,
IF(AND($BJ4=4,$AZ4=4),TVoeD!$F$17,
IF(AND($BJ4=4,$AZ4=5),TVoeD!$G$17,
IF(AND($BJ4=4,$AZ4=6),TVoeD!$H$17,
IF(AND($BJ4="8a",$AZ4=1),TVoeD!$C$18,
IF(AND($BJ4="8a",$AZ4=2),TVoeD!$D$18,
IF(AND($BJ4="8a",$AZ4=3),TVoeD!$E$18,
IF(AND($BJ4="8a",$AZ4=4),TVoeD!$F$18,
IF(AND($BJ4="8a",$AZ4=5),TVoeD!$G$18,
IF(AND($BJ4="8a",$AZ4=6),TVoeD!$H$18,
IF(AND($BJ4=13,$AZ4=1),TVoeD!$C$19,
IF(AND($BJ4=13,$AZ4=2),TVoeD!$D$19,
IF(AND($BJ4=13,$AZ4=3),TVoeD!$E$19,
IF(AND($BJ4=13,$AZ4=4),TVoeD!$F$19,
IF(AND($BJ4=13,$AZ4=5),TVoeD!$G$19,
IF(AND($BJ4=13,$AZ4=6),TVoeD!$H$19,
IF(AND($BJ4=15,$AZ4=1),TVoeD!$C$20,
IF(AND($BJ4=15,$AZ4=2),TVoeD!$D$20,
IF(AND($BJ4=15,$AZ4=3),TVoeD!$E$20,
IF(AND($BJ4=15,$AZ4=4),TVoeD!$F$20,
IF(AND($BJ4=15,$AZ4=5),TVoeD!$G$20,
IF(AND($BJ4=15,$AZ4=6),TVoeD!$H$20,
IF(AND($BJ4=16,$AZ4=1),TVoeD!$C$21,
IF(AND($BJ4=16,$AZ4=2),TVoeD!$D$21,
IF(AND($BJ4=16,$AZ4=3),TVoeD!$E$21,
IF(AND($BJ4=16,$AZ4=4),TVoeD!$F$21,
IF(AND($BJ4=16,$AZ4=5),TVoeD!$G$21,
IF(AND($BJ4=16,$AZ4=6),TVoeD!$H$21,
IF(AND($BJ4=17,$AZ4=1),TVoeD!$C$22,
IF(AND($BJ4=17,$AZ4=2),TVoeD!$D$22,
IF(AND($BJ4=17,$AZ4=3),TVoeD!$E$22,
IF(AND($BJ4=17,$AZ4=4),TVoeD!$F$22,
IF(AND($BJ4=17,$AZ4=5),TVoeD!$G$22,
IF(AND($BJ4=17,$AZ4=6),TVoeD!$H$22,
IF(AND($BJ4=18,$AZ4=1),TVoeD!$C$23,
IF(AND($BJ4=18,$AZ4=2),TVoeD!$D$23,
IF(AND($BJ4=18,$AZ4=4),TVoeD!$F$23,
IF(AND($BJ4=18,$AZ4=5),TVoeD!$G$23,
IF(AND($BJ4=18,$AZ4=6),TVoeD!$H$23,
IF(AND($BJ4=9,$AZ4=1),TVoeD!$C$24,
IF(AND($BJ4=9,$AZ4=2),TVoeD!$D$24,
IF(AND($BJ4=9,$AZ4=3),TVoeD!$E$24,
IF(AND($BJ4=9,$AZ4=4),TVoeD!$F$24,
IF(AND($BJ4=9,$AZ4=5),TVoeD!$G$24,
IF(AND($BJ4=9,$AZ4=6),TVoeD!$H$24,
IF(AND($BJ4=3,$AZ4=1),TVoeD!$C$25,
IF(AND($BJ4=3,$AZ4=2),TVoeD!$D$25,
IF(AND($BJ4=3,$AZ4=3),TVoeD!$E$25,
IF(AND($BJ4=3,$AZ4=4),TVoeD!$F$25,
IF(AND($BJ4=3,$AZ4=5),TVoeD!$G$25,
IF(AND($BJ4=3,$AZ4=6),TVoeD!$H$25,
)))))))))))))))))))))))))))))))))))))))))))))))))))))</f>
        <v>0</v>
      </c>
      <c r="BN4" s="13">
        <f>IF(AND($BJ4=4,BA4=1),TVoeD!$C$17,
IF(AND($BJ4=4,BA4=2),TVoeD!$D$17,
IF(AND($BJ4=4,BA4=3),TVoeD!$E$17,
IF(AND($BJ4=4,BA4=4),TVoeD!$F$17,
IF(AND($BJ4=4,BA4=5),TVoeD!$G$17,
IF(AND($BJ4=4,BA4=6),TVoeD!$H$17,
IF(AND($BJ4="8a",BA4=1),TVoeD!$C$18,
IF(AND($BJ4="8a",BA4=2),TVoeD!$D$18,
IF(AND($BJ4="8a",BA4=3),TVoeD!$E$18,
IF(AND($BJ4="8a",BA4=4),TVoeD!$F$18,
IF(AND($BJ4="8a",BA4=5),TVoeD!$G$18,
IF(AND($BJ4="8a",BA4=6),TVoeD!$H$18,
IF(AND($BJ4=13,BA4=1),TVoeD!$C$19,
IF(AND($BJ4=13,BA4=2),TVoeD!$D$19,
IF(AND($BJ4=13,BA4=3),TVoeD!$E$19,
IF(AND($BJ4=13,BA4=4),TVoeD!$F$19,
IF(AND($BJ4=13,BA4=5),TVoeD!$G$19,
IF(AND($BJ4=13,BA4=6),TVoeD!$H$19,
IF(AND($BJ4=15,BA4=1),TVoeD!$C$20,
IF(AND($BJ4=15,BA4=2),TVoeD!$D$20,
IF(AND($BJ4=15,BA4=3),TVoeD!$E$20,
IF(AND($BJ4=15,BA4=4),TVoeD!$F$20,
IF(AND($BJ4=15,BA4=5),TVoeD!$G$20,
IF(AND($BJ4=15,BA4=6),TVoeD!$H$20,
IF(AND($BJ4=16,BA4=1),TVoeD!$C$21,
IF(AND($BJ4=16,BA4=2),TVoeD!$D$21,
IF(AND($BJ4=16,BA4=3),TVoeD!$E$21,
IF(AND($BJ4=16,BA4=4),TVoeD!$F$21,
IF(AND($BJ4=16,BA4=5),TVoeD!$G$21,
IF(AND($BJ4=16,BA4=6),TVoeD!$H$21,
IF(AND($BJ4=17,BA4=1),TVoeD!$C$22,
IF(AND($BJ4=17,BA4=2),TVoeD!$D$22,
IF(AND($BJ4=17,BA4=3),TVoeD!$E$22,
IF(AND($BJ4=17,BA4=4),TVoeD!$F$22,
IF(AND($BJ4=17,BA4=5),TVoeD!$G$22,
IF(AND($BJ4=17,BA4=6),TVoeD!$H$22,
IF(AND($BJ4=18,BA4=1),TVoeD!$C$23,
IF(AND($BJ4=18,BA4=2),TVoeD!$D$23,
IF(AND($BJ4=18,BA4=4),TVoeD!$F$23,
IF(AND($BJ4=18,BA4=5),TVoeD!$G$23,
IF(AND($BJ4=18,BA4=6),TVoeD!$H$23,
IF(AND($BJ4=9,BA4=1),TVoeD!$C$24,
IF(AND($BJ4=9,BA4=2),TVoeD!$D$24,
IF(AND($BJ4=9,BA4=3),TVoeD!$E$24,
IF(AND($BJ4=9,BA4=4),TVoeD!$F$24,
IF(AND($BJ4=9,BA4=5),TVoeD!$G$24,
IF(AND($BJ4=9,BA4=6),TVoeD!$H$24,
IF(AND($BJ4=3,BA4=1),TVoeD!$C$25,
IF(AND($BJ4=3,BA4=2),TVoeD!$D$25,
IF(AND($BJ4=3,BA4=3),TVoeD!$E$25,
IF(AND($BJ4=3,BA4=4),TVoeD!$F$25,
IF(AND($BJ4=3,BA4=5),TVoeD!$G$25,
IF(AND($BJ4=3,BA4=6),TVoeD!$H$25,
)))))))))))))))))))))))))))))))))))))))))))))))))))))</f>
        <v>0</v>
      </c>
      <c r="BO4" s="13">
        <f>IF(AND($BJ4=4,BB4=1),TVoeD!$C$17,
IF(AND($BJ4=4,BB4=2),TVoeD!$D$17,
IF(AND($BJ4=4,BB4=3),TVoeD!$E$17,
IF(AND($BJ4=4,BB4=4),TVoeD!$F$17,
IF(AND($BJ4=4,BB4=5),TVoeD!$G$17,
IF(AND($BJ4=4,BB4=6),TVoeD!$H$17,
IF(AND($BJ4="8a",BB4=1),TVoeD!$C$18,
IF(AND($BJ4="8a",BB4=2),TVoeD!$D$18,
IF(AND($BJ4="8a",BB4=3),TVoeD!$E$18,
IF(AND($BJ4="8a",BB4=4),TVoeD!$F$18,
IF(AND($BJ4="8a",BB4=5),TVoeD!$G$18,
IF(AND($BJ4="8a",BB4=6),TVoeD!$H$18,
IF(AND($BJ4=13,BB4=1),TVoeD!$C$19,
IF(AND($BJ4=13,BB4=2),TVoeD!$D$19,
IF(AND($BJ4=13,BB4=3),TVoeD!$E$19,
IF(AND($BJ4=13,BB4=4),TVoeD!$F$19,
IF(AND($BJ4=13,BB4=5),TVoeD!$G$19,
IF(AND($BJ4=13,BB4=6),TVoeD!$H$19,
IF(AND($BJ4=15,BB4=1),TVoeD!$C$20,
IF(AND($BJ4=15,BB4=2),TVoeD!$D$20,
IF(AND($BJ4=15,BB4=3),TVoeD!$E$20,
IF(AND($BJ4=15,BB4=4),TVoeD!$F$20,
IF(AND($BJ4=15,BB4=5),TVoeD!$G$20,
IF(AND($BJ4=15,BB4=6),TVoeD!$H$20,
IF(AND($BJ4=16,BB4=1),TVoeD!$C$21,
IF(AND($BJ4=16,BB4=2),TVoeD!$D$21,
IF(AND($BJ4=16,BB4=3),TVoeD!$E$21,
IF(AND($BJ4=16,BB4=4),TVoeD!$F$21,
IF(AND($BJ4=16,BB4=5),TVoeD!$G$21,
IF(AND($BJ4=16,BB4=6),TVoeD!$H$21,
IF(AND($BJ4=17,BB4=1),TVoeD!$C$22,
IF(AND($BJ4=17,BB4=2),TVoeD!$D$22,
IF(AND($BJ4=17,BB4=3),TVoeD!$E$22,
IF(AND($BJ4=17,BB4=4),TVoeD!$F$22,
IF(AND($BJ4=17,BB4=5),TVoeD!$G$22,
IF(AND($BJ4=17,BB4=6),TVoeD!$H$22,
IF(AND($BJ4=18,BB4=1),TVoeD!$C$23,
IF(AND($BJ4=18,BB4=2),TVoeD!$D$23,
IF(AND($BJ4=18,BB4=4),TVoeD!$F$23,
IF(AND($BJ4=18,BB4=5),TVoeD!$G$23,
IF(AND($BJ4=18,BB4=6),TVoeD!$H$23,
IF(AND($BJ4=9,BB4=1),TVoeD!$C$24,
IF(AND($BJ4=9,BB4=2),TVoeD!$D$24,
IF(AND($BJ4=9,BB4=3),TVoeD!$E$24,
IF(AND($BJ4=9,BB4=4),TVoeD!$F$24,
IF(AND($BJ4=9,BB4=5),TVoeD!$G$24,
IF(AND($BJ4=9,BB4=6),TVoeD!$H$24,
IF(AND($BJ4=3,BB4=1),TVoeD!$C$25,
IF(AND($BJ4=3,BB4=2),TVoeD!$D$25,
IF(AND($BJ4=3,BB4=3),TVoeD!$E$25,
IF(AND($BJ4=3,BB4=4),TVoeD!$F$25,
IF(AND($BJ4=3,BB4=5),TVoeD!$G$25,
IF(AND($BJ4=3,BB4=6),TVoeD!$H$25,
)))))))))))))))))))))))))))))))))))))))))))))))))))))</f>
        <v>0</v>
      </c>
      <c r="BP4" s="13">
        <f>IF(AND($BJ4=4,BC4=1),TVoeD!$C$17,
IF(AND($BJ4=4,BC4=2),TVoeD!$D$17,
IF(AND($BJ4=4,BC4=3),TVoeD!$E$17,
IF(AND($BJ4=4,BC4=4),TVoeD!$F$17,
IF(AND($BJ4=4,BC4=5),TVoeD!$G$17,
IF(AND($BJ4=4,BC4=6),TVoeD!$H$17,
IF(AND($BJ4="8a",BC4=1),TVoeD!$C$18,
IF(AND($BJ4="8a",BC4=2),TVoeD!$D$18,
IF(AND($BJ4="8a",BC4=3),TVoeD!$E$18,
IF(AND($BJ4="8a",BC4=4),TVoeD!$F$18,
IF(AND($BJ4="8a",BC4=5),TVoeD!$G$18,
IF(AND($BJ4="8a",BC4=6),TVoeD!$H$18,
IF(AND($BJ4=13,BC4=1),TVoeD!$C$19,
IF(AND($BJ4=13,BC4=2),TVoeD!$D$19,
IF(AND($BJ4=13,BC4=3),TVoeD!$E$19,
IF(AND($BJ4=13,BC4=4),TVoeD!$F$19,
IF(AND($BJ4=13,BC4=5),TVoeD!$G$19,
IF(AND($BJ4=13,BC4=6),TVoeD!$H$19,
IF(AND($BJ4=15,BC4=1),TVoeD!$C$20,
IF(AND($BJ4=15,BC4=2),TVoeD!$D$20,
IF(AND($BJ4=15,BC4=3),TVoeD!$E$20,
IF(AND($BJ4=15,BC4=4),TVoeD!$F$20,
IF(AND($BJ4=15,BC4=5),TVoeD!$G$20,
IF(AND($BJ4=15,BC4=6),TVoeD!$H$20,
IF(AND($BJ4=16,BC4=1),TVoeD!$C$21,
IF(AND($BJ4=16,BC4=2),TVoeD!$D$21,
IF(AND($BJ4=16,BC4=3),TVoeD!$E$21,
IF(AND($BJ4=16,BC4=4),TVoeD!$F$21,
IF(AND($BJ4=16,BC4=5),TVoeD!$G$21,
IF(AND($BJ4=16,BC4=6),TVoeD!$H$21,
IF(AND($BJ4=17,BC4=1),TVoeD!$C$22,
IF(AND($BJ4=17,BC4=2),TVoeD!$D$22,
IF(AND($BJ4=17,BC4=3),TVoeD!$E$22,
IF(AND($BJ4=17,BC4=4),TVoeD!$F$22,
IF(AND($BJ4=17,BC4=5),TVoeD!$G$22,
IF(AND($BJ4=17,BC4=6),TVoeD!$H$22,
IF(AND($BJ4=18,BC4=1),TVoeD!$C$23,
IF(AND($BJ4=18,BC4=2),TVoeD!$D$23,
IF(AND($BJ4=18,BC4=4),TVoeD!$F$23,
IF(AND($BJ4=18,BC4=5),TVoeD!$G$23,
IF(AND($BJ4=18,BC4=6),TVoeD!$H$23,
IF(AND($BJ4=9,BC4=1),TVoeD!$C$24,
IF(AND($BJ4=9,BC4=2),TVoeD!$D$24,
IF(AND($BJ4=9,BC4=3),TVoeD!$E$24,
IF(AND($BJ4=9,BC4=4),TVoeD!$F$24,
IF(AND($BJ4=9,BC4=5),TVoeD!$G$24,
IF(AND($BJ4=9,BC4=6),TVoeD!$H$24,
IF(AND($BJ4=3,BC4=1),TVoeD!$C$25,
IF(AND($BJ4=3,BC4=2),TVoeD!$D$25,
IF(AND($BJ4=3,BC4=3),TVoeD!$E$25,
IF(AND($BJ4=3,BC4=4),TVoeD!$F$25,
IF(AND($BJ4=3,BC4=5),TVoeD!$G$25,
IF(AND($BJ4=3,BC4=6),TVoeD!$H$25,
)))))))))))))))))))))))))))))))))))))))))))))))))))))</f>
        <v>0</v>
      </c>
      <c r="BQ4" s="13">
        <f>IF(AND($BJ4=4,BD4=1),TVoeD!$C$17,
IF(AND($BJ4=4,BD4=2),TVoeD!$D$17,
IF(AND($BJ4=4,BD4=3),TVoeD!$E$17,
IF(AND($BJ4=4,BD4=4),TVoeD!$F$17,
IF(AND($BJ4=4,BD4=5),TVoeD!$G$17,
IF(AND($BJ4=4,BD4=6),TVoeD!$H$17,
IF(AND($BJ4="8a",BD4=1),TVoeD!$C$18,
IF(AND($BJ4="8a",BD4=2),TVoeD!$D$18,
IF(AND($BJ4="8a",BD4=3),TVoeD!$E$18,
IF(AND($BJ4="8a",BD4=4),TVoeD!$F$18,
IF(AND($BJ4="8a",BD4=5),TVoeD!$G$18,
IF(AND($BJ4="8a",BD4=6),TVoeD!$H$18,
IF(AND($BJ4=13,BD4=1),TVoeD!$C$19,
IF(AND($BJ4=13,BD4=2),TVoeD!$D$19,
IF(AND($BJ4=13,BD4=3),TVoeD!$E$19,
IF(AND($BJ4=13,BD4=4),TVoeD!$F$19,
IF(AND($BJ4=13,BD4=5),TVoeD!$G$19,
IF(AND($BJ4=13,BD4=6),TVoeD!$H$19,
IF(AND($BJ4=15,BD4=1),TVoeD!$C$20,
IF(AND($BJ4=15,BD4=2),TVoeD!$D$20,
IF(AND($BJ4=15,BD4=3),TVoeD!$E$20,
IF(AND($BJ4=15,BD4=4),TVoeD!$F$20,
IF(AND($BJ4=15,BD4=5),TVoeD!$G$20,
IF(AND($BJ4=15,BD4=6),TVoeD!$H$20,
IF(AND($BJ4=16,BD4=1),TVoeD!$C$21,
IF(AND($BJ4=16,BD4=2),TVoeD!$D$21,
IF(AND($BJ4=16,BD4=3),TVoeD!$E$21,
IF(AND($BJ4=16,BD4=4),TVoeD!$F$21,
IF(AND($BJ4=16,BD4=5),TVoeD!$G$21,
IF(AND($BJ4=16,BD4=6),TVoeD!$H$21,
IF(AND($BJ4=17,BD4=1),TVoeD!$C$22,
IF(AND($BJ4=17,BD4=2),TVoeD!$D$22,
IF(AND($BJ4=17,BD4=3),TVoeD!$E$22,
IF(AND($BJ4=17,BD4=4),TVoeD!$F$22,
IF(AND($BJ4=17,BD4=5),TVoeD!$G$22,
IF(AND($BJ4=17,BD4=6),TVoeD!$H$22,
IF(AND($BJ4=18,BD4=1),TVoeD!$C$23,
IF(AND($BJ4=18,BD4=2),TVoeD!$D$23,
IF(AND($BJ4=18,BD4=4),TVoeD!$F$23,
IF(AND($BJ4=18,BD4=5),TVoeD!$G$23,
IF(AND($BJ4=18,BD4=6),TVoeD!$H$23,
IF(AND($BJ4=9,BD4=1),TVoeD!$C$24,
IF(AND($BJ4=9,BD4=2),TVoeD!$D$24,
IF(AND($BJ4=9,BD4=3),TVoeD!$E$24,
IF(AND($BJ4=9,BD4=4),TVoeD!$F$24,
IF(AND($BJ4=9,BD4=5),TVoeD!$G$24,
IF(AND($BJ4=9,BD4=6),TVoeD!$H$24,
IF(AND($BJ4=3,BD4=1),TVoeD!$C$25,
IF(AND($BJ4=3,BD4=2),TVoeD!$D$25,
IF(AND($BJ4=3,BD4=3),TVoeD!$E$25,
IF(AND($BJ4=3,BD4=4),TVoeD!$F$25,
IF(AND($BJ4=3,BD4=5),TVoeD!$G$25,
IF(AND($BJ4=3,BD4=6),TVoeD!$H$25,
)))))))))))))))))))))))))))))))))))))))))))))))))))))</f>
        <v>0</v>
      </c>
      <c r="BR4" s="13">
        <f>IF(AND($BJ4=4,BE4=1),TVoeD!$C$17,
IF(AND($BJ4=4,BE4=2),TVoeD!$D$17,
IF(AND($BJ4=4,BE4=3),TVoeD!$E$17,
IF(AND($BJ4=4,BE4=4),TVoeD!$F$17,
IF(AND($BJ4=4,BE4=5),TVoeD!$G$17,
IF(AND($BJ4=4,BE4=6),TVoeD!$H$17,
IF(AND($BJ4="8a",BE4=1),TVoeD!$C$18,
IF(AND($BJ4="8a",BE4=2),TVoeD!$D$18,
IF(AND($BJ4="8a",BE4=3),TVoeD!$E$18,
IF(AND($BJ4="8a",BE4=4),TVoeD!$F$18,
IF(AND($BJ4="8a",BE4=5),TVoeD!$G$18,
IF(AND($BJ4="8a",BE4=6),TVoeD!$H$18,
IF(AND($BJ4=13,BE4=1),TVoeD!$C$19,
IF(AND($BJ4=13,BE4=2),TVoeD!$D$19,
IF(AND($BJ4=13,BE4=3),TVoeD!$E$19,
IF(AND($BJ4=13,BE4=4),TVoeD!$F$19,
IF(AND($BJ4=13,BE4=5),TVoeD!$G$19,
IF(AND($BJ4=13,BE4=6),TVoeD!$H$19,
IF(AND($BJ4=15,BE4=1),TVoeD!$C$20,
IF(AND($BJ4=15,BE4=2),TVoeD!$D$20,
IF(AND($BJ4=15,BE4=3),TVoeD!$E$20,
IF(AND($BJ4=15,BE4=4),TVoeD!$F$20,
IF(AND($BJ4=15,BE4=5),TVoeD!$G$20,
IF(AND($BJ4=15,BE4=6),TVoeD!$H$20,
IF(AND($BJ4=16,BE4=1),TVoeD!$C$21,
IF(AND($BJ4=16,BE4=2),TVoeD!$D$21,
IF(AND($BJ4=16,BE4=3),TVoeD!$E$21,
IF(AND($BJ4=16,BE4=4),TVoeD!$F$21,
IF(AND($BJ4=16,BE4=5),TVoeD!$G$21,
IF(AND($BJ4=16,BE4=6),TVoeD!$H$21,
IF(AND($BJ4=17,BE4=1),TVoeD!$C$22,
IF(AND($BJ4=17,BE4=2),TVoeD!$D$22,
IF(AND($BJ4=17,BE4=3),TVoeD!$E$22,
IF(AND($BJ4=17,BE4=4),TVoeD!$F$22,
IF(AND($BJ4=17,BE4=5),TVoeD!$G$22,
IF(AND($BJ4=17,BE4=6),TVoeD!$H$22,
IF(AND($BJ4=18,BE4=1),TVoeD!$C$23,
IF(AND($BJ4=18,BE4=2),TVoeD!$D$23,
IF(AND($BJ4=18,BE4=4),TVoeD!$F$23,
IF(AND($BJ4=18,BE4=5),TVoeD!$G$23,
IF(AND($BJ4=18,BE4=6),TVoeD!$H$23,
IF(AND($BJ4=9,BE4=1),TVoeD!$C$24,
IF(AND($BJ4=9,BE4=2),TVoeD!$D$24,
IF(AND($BJ4=9,BE4=3),TVoeD!$E$24,
IF(AND($BJ4=9,BE4=4),TVoeD!$F$24,
IF(AND($BJ4=9,BE4=5),TVoeD!$G$24,
IF(AND($BJ4=9,BE4=6),TVoeD!$H$24,
IF(AND($BJ4=3,BE4=1),TVoeD!$C$25,
IF(AND($BJ4=3,BE4=2),TVoeD!$D$25,
IF(AND($BJ4=3,BE4=3),TVoeD!$E$25,
IF(AND($BJ4=3,BE4=4),TVoeD!$F$25,
IF(AND($BJ4=3,BE4=5),TVoeD!$G$25,
IF(AND($BJ4=3,BE4=6),TVoeD!$H$25,
)))))))))))))))))))))))))))))))))))))))))))))))))))))</f>
        <v>0</v>
      </c>
      <c r="BS4" s="13">
        <f>IF(AND($BJ4=4,BF4=1),TVoeD!$C$17,
IF(AND($BJ4=4,BF4=2),TVoeD!$D$17,
IF(AND($BJ4=4,BF4=3),TVoeD!$E$17,
IF(AND($BJ4=4,BF4=4),TVoeD!$F$17,
IF(AND($BJ4=4,BF4=5),TVoeD!$G$17,
IF(AND($BJ4=4,BF4=6),TVoeD!$H$17,
IF(AND($BJ4="8a",BF4=1),TVoeD!$C$18,
IF(AND($BJ4="8a",BF4=2),TVoeD!$D$18,
IF(AND($BJ4="8a",BF4=3),TVoeD!$E$18,
IF(AND($BJ4="8a",BF4=4),TVoeD!$F$18,
IF(AND($BJ4="8a",BF4=5),TVoeD!$G$18,
IF(AND($BJ4="8a",BF4=6),TVoeD!$H$18,
IF(AND($BJ4=13,BF4=1),TVoeD!$C$19,
IF(AND($BJ4=13,BF4=2),TVoeD!$D$19,
IF(AND($BJ4=13,BF4=3),TVoeD!$E$19,
IF(AND($BJ4=13,BF4=4),TVoeD!$F$19,
IF(AND($BJ4=13,BF4=5),TVoeD!$G$19,
IF(AND($BJ4=13,BF4=6),TVoeD!$H$19,
IF(AND($BJ4=15,BF4=1),TVoeD!$C$20,
IF(AND($BJ4=15,BF4=2),TVoeD!$D$20,
IF(AND($BJ4=15,BF4=3),TVoeD!$E$20,
IF(AND($BJ4=15,BF4=4),TVoeD!$F$20,
IF(AND($BJ4=15,BF4=5),TVoeD!$G$20,
IF(AND($BJ4=15,BF4=6),TVoeD!$H$20,
IF(AND($BJ4=16,BF4=1),TVoeD!$C$21,
IF(AND($BJ4=16,BF4=2),TVoeD!$D$21,
IF(AND($BJ4=16,BF4=3),TVoeD!$E$21,
IF(AND($BJ4=16,BF4=4),TVoeD!$F$21,
IF(AND($BJ4=16,BF4=5),TVoeD!$G$21,
IF(AND($BJ4=16,BF4=6),TVoeD!$H$21,
IF(AND($BJ4=17,BF4=1),TVoeD!$C$22,
IF(AND($BJ4=17,BF4=2),TVoeD!$D$22,
IF(AND($BJ4=17,BF4=3),TVoeD!$E$22,
IF(AND($BJ4=17,BF4=4),TVoeD!$F$22,
IF(AND($BJ4=17,BF4=5),TVoeD!$G$22,
IF(AND($BJ4=17,BF4=6),TVoeD!$H$22,
IF(AND($BJ4=18,BF4=1),TVoeD!$C$23,
IF(AND($BJ4=18,BF4=2),TVoeD!$D$23,
IF(AND($BJ4=18,BF4=4),TVoeD!$F$23,
IF(AND($BJ4=18,BF4=5),TVoeD!$G$23,
IF(AND($BJ4=18,BF4=6),TVoeD!$H$23,
IF(AND($BJ4=9,BF4=1),TVoeD!$C$24,
IF(AND($BJ4=9,BF4=2),TVoeD!$D$24,
IF(AND($BJ4=9,BF4=3),TVoeD!$E$24,
IF(AND($BJ4=9,BF4=4),TVoeD!$F$24,
IF(AND($BJ4=9,BF4=5),TVoeD!$G$24,
IF(AND($BJ4=9,BF4=6),TVoeD!$H$24,
IF(AND($BJ4=3,BF4=1),TVoeD!$C$25,
IF(AND($BJ4=3,BF4=2),TVoeD!$D$25,
IF(AND($BJ4=3,BF4=3),TVoeD!$E$25,
IF(AND($BJ4=3,BF4=4),TVoeD!$F$25,
IF(AND($BJ4=3,BF4=5),TVoeD!$G$25,
IF(AND($BJ4=3,BF4=6),TVoeD!$H$25,
)))))))))))))))))))))))))))))))))))))))))))))))))))))</f>
        <v>0</v>
      </c>
      <c r="BT4" s="13">
        <f>IF(AND($BJ4=4,BG4=1),TVoeD!$C$17,
IF(AND($BJ4=4,BG4=2),TVoeD!$D$17,
IF(AND($BJ4=4,BG4=3),TVoeD!$E$17,
IF(AND($BJ4=4,BG4=4),TVoeD!$F$17,
IF(AND($BJ4=4,BG4=5),TVoeD!$G$17,
IF(AND($BJ4=4,BG4=6),TVoeD!$H$17,
IF(AND($BJ4="8a",BG4=1),TVoeD!$C$18,
IF(AND($BJ4="8a",BG4=2),TVoeD!$D$18,
IF(AND($BJ4="8a",BG4=3),TVoeD!$E$18,
IF(AND($BJ4="8a",BG4=4),TVoeD!$F$18,
IF(AND($BJ4="8a",BG4=5),TVoeD!$G$18,
IF(AND($BJ4="8a",BG4=6),TVoeD!$H$18,
IF(AND($BJ4=13,BG4=1),TVoeD!$C$19,
IF(AND($BJ4=13,BG4=2),TVoeD!$D$19,
IF(AND($BJ4=13,BG4=3),TVoeD!$E$19,
IF(AND($BJ4=13,BG4=4),TVoeD!$F$19,
IF(AND($BJ4=13,BG4=5),TVoeD!$G$19,
IF(AND($BJ4=13,BG4=6),TVoeD!$H$19,
IF(AND($BJ4=15,BG4=1),TVoeD!$C$20,
IF(AND($BJ4=15,BG4=2),TVoeD!$D$20,
IF(AND($BJ4=15,BG4=3),TVoeD!$E$20,
IF(AND($BJ4=15,BG4=4),TVoeD!$F$20,
IF(AND($BJ4=15,BG4=5),TVoeD!$G$20,
IF(AND($BJ4=15,BG4=6),TVoeD!$H$20,
IF(AND($BJ4=16,BG4=1),TVoeD!$C$21,
IF(AND($BJ4=16,BG4=2),TVoeD!$D$21,
IF(AND($BJ4=16,BG4=3),TVoeD!$E$21,
IF(AND($BJ4=16,BG4=4),TVoeD!$F$21,
IF(AND($BJ4=16,BG4=5),TVoeD!$G$21,
IF(AND($BJ4=16,BG4=6),TVoeD!$H$21,
IF(AND($BJ4=17,BG4=1),TVoeD!$C$22,
IF(AND($BJ4=17,BG4=2),TVoeD!$D$22,
IF(AND($BJ4=17,BG4=3),TVoeD!$E$22,
IF(AND($BJ4=17,BG4=4),TVoeD!$F$22,
IF(AND($BJ4=17,BG4=5),TVoeD!$G$22,
IF(AND($BJ4=17,BG4=6),TVoeD!$H$22,
IF(AND($BJ4=18,BG4=1),TVoeD!$C$23,
IF(AND($BJ4=18,BG4=2),TVoeD!$D$23,
IF(AND($BJ4=18,BG4=4),TVoeD!$F$23,
IF(AND($BJ4=18,BG4=5),TVoeD!$G$23,
IF(AND($BJ4=18,BG4=6),TVoeD!$H$23,
IF(AND($BJ4=9,BG4=1),TVoeD!$C$24,
IF(AND($BJ4=9,BG4=2),TVoeD!$D$24,
IF(AND($BJ4=9,BG4=3),TVoeD!$E$24,
IF(AND($BJ4=9,BG4=4),TVoeD!$F$24,
IF(AND($BJ4=9,BG4=5),TVoeD!$G$24,
IF(AND($BJ4=9,BG4=6),TVoeD!$H$24,
IF(AND($BJ4=3,BG4=1),TVoeD!$C$25,
IF(AND($BJ4=3,BG4=2),TVoeD!$D$25,
IF(AND($BJ4=3,BG4=3),TVoeD!$E$25,
IF(AND($BJ4=3,BG4=4),TVoeD!$F$25,
IF(AND($BJ4=3,BG4=5),TVoeD!$G$25,
IF(AND($BJ4=3,BG4=6),TVoeD!$H$25,
)))))))))))))))))))))))))))))))))))))))))))))))))))))</f>
        <v>0</v>
      </c>
      <c r="BU4" s="13">
        <f>IF(AND($BJ4=4,BH4=1),TVoeD!$C$17,
IF(AND($BJ4=4,BH4=2),TVoeD!$D$17,
IF(AND($BJ4=4,BH4=3),TVoeD!$E$17,
IF(AND($BJ4=4,BH4=4),TVoeD!$F$17,
IF(AND($BJ4=4,BH4=5),TVoeD!$G$17,
IF(AND($BJ4=4,BH4=6),TVoeD!$H$17,
IF(AND($BJ4="8a",BH4=1),TVoeD!$C$18,
IF(AND($BJ4="8a",BH4=2),TVoeD!$D$18,
IF(AND($BJ4="8a",BH4=3),TVoeD!$E$18,
IF(AND($BJ4="8a",BH4=4),TVoeD!$F$18,
IF(AND($BJ4="8a",BH4=5),TVoeD!$G$18,
IF(AND($BJ4="8a",BH4=6),TVoeD!$H$18,
IF(AND($BJ4=13,BH4=1),TVoeD!$C$19,
IF(AND($BJ4=13,BH4=2),TVoeD!$D$19,
IF(AND($BJ4=13,BH4=3),TVoeD!$E$19,
IF(AND($BJ4=13,BH4=4),TVoeD!$F$19,
IF(AND($BJ4=13,BH4=5),TVoeD!$G$19,
IF(AND($BJ4=13,BH4=6),TVoeD!$H$19,
IF(AND($BJ4=15,BH4=1),TVoeD!$C$20,
IF(AND($BJ4=15,BH4=2),TVoeD!$D$20,
IF(AND($BJ4=15,BH4=3),TVoeD!$E$20,
IF(AND($BJ4=15,BH4=4),TVoeD!$F$20,
IF(AND($BJ4=15,BH4=5),TVoeD!$G$20,
IF(AND($BJ4=15,BH4=6),TVoeD!$H$20,
IF(AND($BJ4=16,BH4=1),TVoeD!$C$21,
IF(AND($BJ4=16,BH4=2),TVoeD!$D$21,
IF(AND($BJ4=16,BH4=3),TVoeD!$E$21,
IF(AND($BJ4=16,BH4=4),TVoeD!$F$21,
IF(AND($BJ4=16,BH4=5),TVoeD!$G$21,
IF(AND($BJ4=16,BH4=6),TVoeD!$H$21,
IF(AND($BJ4=17,BH4=1),TVoeD!$C$22,
IF(AND($BJ4=17,BH4=2),TVoeD!$D$22,
IF(AND($BJ4=17,BH4=3),TVoeD!$E$22,
IF(AND($BJ4=17,BH4=4),TVoeD!$F$22,
IF(AND($BJ4=17,BH4=5),TVoeD!$G$22,
IF(AND($BJ4=17,BH4=6),TVoeD!$H$22,
IF(AND($BJ4=18,BH4=1),TVoeD!$C$23,
IF(AND($BJ4=18,BH4=2),TVoeD!$D$23,
IF(AND($BJ4=18,BH4=4),TVoeD!$F$23,
IF(AND($BJ4=18,BH4=5),TVoeD!$G$23,
IF(AND($BJ4=18,BH4=6),TVoeD!$H$23,
IF(AND($BJ4=9,BH4=1),TVoeD!$C$24,
IF(AND($BJ4=9,BH4=2),TVoeD!$D$24,
IF(AND($BJ4=9,BH4=3),TVoeD!$E$24,
IF(AND($BJ4=9,BH4=4),TVoeD!$F$24,
IF(AND($BJ4=9,BH4=5),TVoeD!$G$24,
IF(AND($BJ4=9,BH4=6),TVoeD!$H$24,
IF(AND($BJ4=3,BH4=1),TVoeD!$C$25,
IF(AND($BJ4=3,BH4=2),TVoeD!$D$25,
IF(AND($BJ4=3,BH4=3),TVoeD!$E$25,
IF(AND($BJ4=3,BH4=4),TVoeD!$F$25,
IF(AND($BJ4=3,BH4=5),TVoeD!$G$25,
IF(AND($BJ4=3,BH4=6),TVoeD!$H$25,
)))))))))))))))))))))))))))))))))))))))))))))))))))))</f>
        <v>0</v>
      </c>
      <c r="BV4" s="13">
        <f>IF(AND($BJ4=4,BI4=1),TVoeD!$C$17,
IF(AND($BJ4=4,BI4=2),TVoeD!$D$17,
IF(AND($BJ4=4,BI4=3),TVoeD!$E$17,
IF(AND($BJ4=4,BI4=4),TVoeD!$F$17,
IF(AND($BJ4=4,BI4=5),TVoeD!$G$17,
IF(AND($BJ4=4,BI4=6),TVoeD!$H$17,
IF(AND($BJ4="8a",BI4=1),TVoeD!$C$18,
IF(AND($BJ4="8a",BI4=2),TVoeD!$D$18,
IF(AND($BJ4="8a",BI4=3),TVoeD!$E$18,
IF(AND($BJ4="8a",BI4=4),TVoeD!$F$18,
IF(AND($BJ4="8a",BI4=5),TVoeD!$G$18,
IF(AND($BJ4="8a",BI4=6),TVoeD!$H$18,
IF(AND($BJ4=13,BI4=1),TVoeD!$C$19,
IF(AND($BJ4=13,BI4=2),TVoeD!$D$19,
IF(AND($BJ4=13,BI4=3),TVoeD!$E$19,
IF(AND($BJ4=13,BI4=4),TVoeD!$F$19,
IF(AND($BJ4=13,BI4=5),TVoeD!$G$19,
IF(AND($BJ4=13,BI4=6),TVoeD!$H$19,
IF(AND($BJ4=15,BI4=1),TVoeD!$C$20,
IF(AND($BJ4=15,BI4=2),TVoeD!$D$20,
IF(AND($BJ4=15,BI4=3),TVoeD!$E$20,
IF(AND($BJ4=15,BI4=4),TVoeD!$F$20,
IF(AND($BJ4=15,BI4=5),TVoeD!$G$20,
IF(AND($BJ4=15,BI4=6),TVoeD!$H$20,
IF(AND($BJ4=16,BI4=1),TVoeD!$C$21,
IF(AND($BJ4=16,BI4=2),TVoeD!$D$21,
IF(AND($BJ4=16,BI4=3),TVoeD!$E$21,
IF(AND($BJ4=16,BI4=4),TVoeD!$F$21,
IF(AND($BJ4=16,BI4=5),TVoeD!$G$21,
IF(AND($BJ4=16,BI4=6),TVoeD!$H$21,
IF(AND($BJ4=17,BI4=1),TVoeD!$C$22,
IF(AND($BJ4=17,BI4=2),TVoeD!$D$22,
IF(AND($BJ4=17,BI4=3),TVoeD!$E$22,
IF(AND($BJ4=17,BI4=4),TVoeD!$F$22,
IF(AND($BJ4=17,BI4=5),TVoeD!$G$22,
IF(AND($BJ4=17,BI4=6),TVoeD!$H$22,
IF(AND($BJ4=18,BI4=1),TVoeD!$C$23,
IF(AND($BJ4=18,BI4=2),TVoeD!$D$23,
IF(AND($BJ4=18,BI4=4),TVoeD!$F$23,
IF(AND($BJ4=18,BI4=5),TVoeD!$G$23,
IF(AND($BJ4=18,BI4=6),TVoeD!$H$23,
IF(AND($BJ4=9,BI4=1),TVoeD!$C$24,
IF(AND($BJ4=9,BI4=2),TVoeD!$D$24,
IF(AND($BJ4=9,BI4=3),TVoeD!$E$24,
IF(AND($BJ4=9,BI4=4),TVoeD!$F$24,
IF(AND($BJ4=9,BI4=5),TVoeD!$G$24,
IF(AND($BJ4=9,BI4=6),TVoeD!$H$24,
IF(AND($BJ4=3,BI4=1),TVoeD!$C$25,
IF(AND($BJ4=3,BI4=2),TVoeD!$D$25,
IF(AND($BJ4=3,BI4=3),TVoeD!$E$25,
IF(AND($BJ4=3,BI4=4),TVoeD!$F$25,
IF(AND($BJ4=3,BI4=5),TVoeD!$G$25,
IF(AND($BJ4=3,BI4=6),TVoeD!$H$25,
)))))))))))))))))))))))))))))))))))))))))))))))))))))</f>
        <v>0</v>
      </c>
      <c r="BW4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4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4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4" s="14">
        <f>Tabelle3[[#This Row],[Wochenarbeitszeit]]/39</f>
        <v>0</v>
      </c>
      <c r="CA4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4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4" s="24">
        <f>Tabelle3[[#This Row],[Gesamt]]-Tabelle3[[#This Row],[Anteil. Jahresbrutto laut TvöD SuE (tatsächl. Stellenanteil, tatsächl. Tätigkeitsmonate)]]</f>
        <v>0</v>
      </c>
      <c r="CD4" s="14" t="e">
        <f>Tabelle3[[#This Row],[Delta Tarif und real]]/Tabelle3[[#This Row],[Anteil. Jahresbrutto laut TvöD SuE (tatsächl. Stellenanteil, tatsächl. Tätigkeitsmonate)]]</f>
        <v>#DIV/0!</v>
      </c>
      <c r="CG4" s="37"/>
      <c r="CH4" s="34"/>
    </row>
    <row r="5" spans="1:90" s="4" customFormat="1" ht="28" customHeight="1" x14ac:dyDescent="0.2">
      <c r="A5" s="23"/>
      <c r="B5" s="35"/>
      <c r="C5" s="35"/>
      <c r="D5" s="36"/>
      <c r="E5" s="36"/>
      <c r="F5" s="9"/>
      <c r="G5" s="9"/>
      <c r="H5" s="78">
        <f>SUM(F5*SUM(Tabelle3[[#This Row],[Im Januar tätig]]:Tabelle3[[#This Row],[im Dezember tätig]]), G5)</f>
        <v>0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31"/>
      <c r="V5" s="33"/>
      <c r="W5" s="44" t="str">
        <f>IF($U5="","",(DATEDIF($U5,$X5,"M")-Tabelle3[[#This Row],[Arbeitspausen vor Betriebszugehörigkeit (Monate)]])/12)</f>
        <v/>
      </c>
      <c r="X5" s="31"/>
      <c r="Y5" s="33"/>
      <c r="Z5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5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5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5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5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5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5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5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5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5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5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5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5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5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5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5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5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5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5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5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5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5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5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5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5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5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5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5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5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5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5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5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5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5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5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5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5" s="17"/>
      <c r="BK5" s="13">
        <f>IF(AND($BJ5=4,$AX5=1),TVoeD!$C$4,IF(AND($BJ5=4,$AX5=2),TVoeD!$D$4,IF(AND($BJ5=4,$AX5=3),TVoeD!$E$4,IF(AND($BJ5=4,$AX5=4),TVoeD!$F$4,
IF(AND($BJ5=4,$AX5=5),TVoeD!$G$4,
IF(AND($BJ5=4,$AX5=6),TVoeD!$H$4,
IF(AND($BJ5="8a",$AX5=1),TVoeD!$C$5,
IF(AND($BJ5="8a",$AX5=2),TVoeD!$D$5,
IF(AND($BJ5="8a",$AX5=3),TVoeD!$E$5,
IF(AND($BJ5="8a",$AX5=4),TVoeD!$F$5,
IF(AND($BJ5="8a",$AX5=5),TVoeD!$G$5,
IF(AND($BJ5="8a",$AX5=6),TVoeD!$H$5,
IF(AND($BJ5=13,$AX5=1),TVoeD!$C$6,
IF(AND($BJ5=13,$AX5=2),TVoeD!$D$6,
IF(AND($BJ5=13,$AX5=3),TVoeD!$E$6,
IF(AND($BJ5=13,$AX5=4),TVoeD!$F$6,
IF(AND($BJ5=13,$AX5=5),TVoeD!$G$6,
IF(AND($BJ5=13,$AX5=6),TVoeD!$H$6,
IF(AND($BJ5=15,$AX5=1),TVoeD!$C$7,
IF(AND($BJ5=15,$AX5=2),TVoeD!$D$7,
IF(AND($BJ5=15,$AX5=3),TVoeD!$E$7,
IF(AND($BJ5=15,$AX5=4),TVoeD!$F$7,
IF(AND($BJ5=15,$AX5=5),TVoeD!$G$7,
IF(AND($BJ5=15,$AX5=6),TVoeD!$H$7,
IF(AND($BJ5=16,$AX5=1),TVoeD!$C$8,
IF(AND($BJ5=16,$AX5=2),TVoeD!$D$8,
IF(AND($BJ5=16,$AX5=3),TVoeD!$E$8,
IF(AND($BJ5=16,$AX5=4),TVoeD!$F$8,
IF(AND($BJ5=16,$AX5=5),TVoeD!$G$8,
IF(AND($BJ5=16,$AX5=6),TVoeD!$H$8,
IF(AND($BJ5=17,$AX5=1),TVoeD!$C$9,
IF(AND($BJ5=17,$AX5=2),TVoeD!$D$9,
IF(AND($BJ5=17,$AX5=3),TVoeD!$E$9,
IF(AND($BJ5=17,$AX5=4),TVoeD!$F$9,
IF(AND($BJ5=17,$AX5=5),TVoeD!$G$9,
IF(AND($BJ5=17,$AX5=6),TVoeD!$H$9,
IF(AND($BJ5=18,$AX5=1),TVoeD!$C$10,
IF(AND($BJ5=18,$AX5=2),TVoeD!$D$10,
IF(AND($BJ5=18,$AX5=4),TVoeD!$F$10,
IF(AND($BJ5=18,$AX5=5),TVoeD!$G$10,
IF(AND($BJ5=18,$AX5=6),TVoeD!$H$10,
IF(AND($BJ5=9,$AX5=1),TVoeD!$C$11,
IF(AND($BJ5=9,$AX5=2),TVoeD!$D$11,
IF(AND($BJ5=9,$AX5=3),TVoeD!$E$11,
IF(AND($BJ5=9,$AX5=4),TVoeD!$F$11,
IF(AND($BJ5=9,$AX5=5),TVoeD!$G$11,
IF(AND($BJ5=9,$AX5=6),TVoeD!$H$11,
IF(AND($BJ5=3,$AX5=1),TVoeD!$C$12,
IF(AND($BJ5=3,$AX5=2),TVoeD!$D$12,
IF(AND($BJ5=3,$AX5=3),TVoeD!$E$12,
IF(AND($BJ5=3,$AX5=4),TVoeD!$F$12,
IF(AND($BJ5=3,$AX5=5),TVoeD!$G$12,
IF(AND($BJ5=3,$AX5=6),TVoeD!$H$12,
)))))))))))))))))))))))))))))))))))))))))))))))))))))</f>
        <v>0</v>
      </c>
      <c r="BL5" s="13">
        <f>IF(AND($BJ5=4,$AY5=1),TVoeD!$C$4,IF(AND($BJ5=4,$AY5=2),TVoeD!$D$4,IF(AND($BJ5=4,$AY5=3),TVoeD!$E$4,IF(AND($BJ5=4,$AY5=4),TVoeD!$F$4,
IF(AND($BJ5=4,$AY5=5),TVoeD!$G$4,
IF(AND($BJ5=4,$AY5=6),TVoeD!$H$4,
IF(AND($BJ5="8a",$AY5=1),TVoeD!$C$5,
IF(AND($BJ5="8a",$AY5=2),TVoeD!$D$5,
IF(AND($BJ5="8a",$AY5=3),TVoeD!$E$5,
IF(AND($BJ5="8a",$AY5=4),TVoeD!$F$5,
IF(AND($BJ5="8a",$AY5=5),TVoeD!$G$5,
IF(AND($BJ5="8a",$AY5=6),TVoeD!$H$5,
IF(AND($BJ5=13,$AY5=1),TVoeD!$C$6,
IF(AND($BJ5=13,$AY5=2),TVoeD!$D$6,
IF(AND($BJ5=13,$AY5=3),TVoeD!$E$6,
IF(AND($BJ5=13,$AY5=4),TVoeD!$F$6,
IF(AND($BJ5=13,$AY5=5),TVoeD!$G$6,
IF(AND($BJ5=13,$AY5=6),TVoeD!$H$6,
IF(AND($BJ5=15,$AY5=1),TVoeD!$C$7,
IF(AND($BJ5=15,$AY5=2),TVoeD!$D$7,
IF(AND($BJ5=15,$AY5=3),TVoeD!$E$7,
IF(AND($BJ5=15,$AY5=4),TVoeD!$F$7,
IF(AND($BJ5=15,$AY5=5),TVoeD!$G$7,
IF(AND($BJ5=15,$AY5=6),TVoeD!$H$7,
IF(AND($BJ5=16,$AY5=1),TVoeD!$C$8,
IF(AND($BJ5=16,$AY5=2),TVoeD!$D$8,
IF(AND($BJ5=16,$AY5=3),TVoeD!$E$8,
IF(AND($BJ5=16,$AY5=4),TVoeD!$F$8,
IF(AND($BJ5=16,$AY5=5),TVoeD!$G$8,
IF(AND($BJ5=16,$AY5=6),TVoeD!$H$8,
IF(AND($BJ5=17,$AY5=1),TVoeD!$C$9,
IF(AND($BJ5=17,$AY5=2),TVoeD!$D$9,
IF(AND($BJ5=17,$AY5=3),TVoeD!$E$9,
IF(AND($BJ5=17,$AY5=4),TVoeD!$F$9,
IF(AND($BJ5=17,$AY5=5),TVoeD!$G$9,
IF(AND($BJ5=17,$AY5=6),TVoeD!$H$9,
IF(AND($BJ5=18,$AY5=1),TVoeD!$C$10,
IF(AND($BJ5=18,$AY5=2),TVoeD!$D$10,
IF(AND($BJ5=18,$AY5=4),TVoeD!$F$10,
IF(AND($BJ5=18,$AY5=5),TVoeD!$G$10,
IF(AND($BJ5=18,$AY5=6),TVoeD!$H$10,
IF(AND($BJ5=9,$AY5=1),TVoeD!$C$11,
IF(AND($BJ5=9,$AY5=2),TVoeD!$D$11,
IF(AND($BJ5=9,$AY5=3),TVoeD!$E$11,
IF(AND($BJ5=9,$AY5=4),TVoeD!$F$11,
IF(AND($BJ5=9,$AY5=5),TVoeD!$G$11,
IF(AND($BJ5=9,$AY5=6),TVoeD!$H$11,
IF(AND($BJ5=3,$AY5=1),TVoeD!$C$12,
IF(AND($BJ5=3,$AY5=2),TVoeD!$D$12,
IF(AND($BJ5=3,$AY5=3),TVoeD!$E$12,
IF(AND($BJ5=3,$AY5=4),TVoeD!$F$12,
IF(AND($BJ5=3,$AY5=5),TVoeD!$G$12,
IF(AND($BJ5=3,$AY5=6),TVoeD!$H$12,
)))))))))))))))))))))))))))))))))))))))))))))))))))))</f>
        <v>0</v>
      </c>
      <c r="BM5" s="13">
        <f>IF(AND($BJ5=4,$AZ5=1),TVoeD!$C$17,
IF(AND($BJ5=4,$AZ5=2),TVoeD!$D$17,
IF(AND($BJ5=4,$AZ5=3),TVoeD!$E$17,
IF(AND($BJ5=4,$AZ5=4),TVoeD!$F$17,
IF(AND($BJ5=4,$AZ5=5),TVoeD!$G$17,
IF(AND($BJ5=4,$AZ5=6),TVoeD!$H$17,
IF(AND($BJ5="8a",$AZ5=1),TVoeD!$C$18,
IF(AND($BJ5="8a",$AZ5=2),TVoeD!$D$18,
IF(AND($BJ5="8a",$AZ5=3),TVoeD!$E$18,
IF(AND($BJ5="8a",$AZ5=4),TVoeD!$F$18,
IF(AND($BJ5="8a",$AZ5=5),TVoeD!$G$18,
IF(AND($BJ5="8a",$AZ5=6),TVoeD!$H$18,
IF(AND($BJ5=13,$AZ5=1),TVoeD!$C$19,
IF(AND($BJ5=13,$AZ5=2),TVoeD!$D$19,
IF(AND($BJ5=13,$AZ5=3),TVoeD!$E$19,
IF(AND($BJ5=13,$AZ5=4),TVoeD!$F$19,
IF(AND($BJ5=13,$AZ5=5),TVoeD!$G$19,
IF(AND($BJ5=13,$AZ5=6),TVoeD!$H$19,
IF(AND($BJ5=15,$AZ5=1),TVoeD!$C$20,
IF(AND($BJ5=15,$AZ5=2),TVoeD!$D$20,
IF(AND($BJ5=15,$AZ5=3),TVoeD!$E$20,
IF(AND($BJ5=15,$AZ5=4),TVoeD!$F$20,
IF(AND($BJ5=15,$AZ5=5),TVoeD!$G$20,
IF(AND($BJ5=15,$AZ5=6),TVoeD!$H$20,
IF(AND($BJ5=16,$AZ5=1),TVoeD!$C$21,
IF(AND($BJ5=16,$AZ5=2),TVoeD!$D$21,
IF(AND($BJ5=16,$AZ5=3),TVoeD!$E$21,
IF(AND($BJ5=16,$AZ5=4),TVoeD!$F$21,
IF(AND($BJ5=16,$AZ5=5),TVoeD!$G$21,
IF(AND($BJ5=16,$AZ5=6),TVoeD!$H$21,
IF(AND($BJ5=17,$AZ5=1),TVoeD!$C$22,
IF(AND($BJ5=17,$AZ5=2),TVoeD!$D$22,
IF(AND($BJ5=17,$AZ5=3),TVoeD!$E$22,
IF(AND($BJ5=17,$AZ5=4),TVoeD!$F$22,
IF(AND($BJ5=17,$AZ5=5),TVoeD!$G$22,
IF(AND($BJ5=17,$AZ5=6),TVoeD!$H$22,
IF(AND($BJ5=18,$AZ5=1),TVoeD!$C$23,
IF(AND($BJ5=18,$AZ5=2),TVoeD!$D$23,
IF(AND($BJ5=18,$AZ5=4),TVoeD!$F$23,
IF(AND($BJ5=18,$AZ5=5),TVoeD!$G$23,
IF(AND($BJ5=18,$AZ5=6),TVoeD!$H$23,
IF(AND($BJ5=9,$AZ5=1),TVoeD!$C$24,
IF(AND($BJ5=9,$AZ5=2),TVoeD!$D$24,
IF(AND($BJ5=9,$AZ5=3),TVoeD!$E$24,
IF(AND($BJ5=9,$AZ5=4),TVoeD!$F$24,
IF(AND($BJ5=9,$AZ5=5),TVoeD!$G$24,
IF(AND($BJ5=9,$AZ5=6),TVoeD!$H$24,
IF(AND($BJ5=3,$AZ5=1),TVoeD!$C$25,
IF(AND($BJ5=3,$AZ5=2),TVoeD!$D$25,
IF(AND($BJ5=3,$AZ5=3),TVoeD!$E$25,
IF(AND($BJ5=3,$AZ5=4),TVoeD!$F$25,
IF(AND($BJ5=3,$AZ5=5),TVoeD!$G$25,
IF(AND($BJ5=3,$AZ5=6),TVoeD!$H$25,
)))))))))))))))))))))))))))))))))))))))))))))))))))))</f>
        <v>0</v>
      </c>
      <c r="BN5" s="13">
        <f>IF(AND($BJ5=4,BA5=1),TVoeD!$C$17,
IF(AND($BJ5=4,BA5=2),TVoeD!$D$17,
IF(AND($BJ5=4,BA5=3),TVoeD!$E$17,
IF(AND($BJ5=4,BA5=4),TVoeD!$F$17,
IF(AND($BJ5=4,BA5=5),TVoeD!$G$17,
IF(AND($BJ5=4,BA5=6),TVoeD!$H$17,
IF(AND($BJ5="8a",BA5=1),TVoeD!$C$18,
IF(AND($BJ5="8a",BA5=2),TVoeD!$D$18,
IF(AND($BJ5="8a",BA5=3),TVoeD!$E$18,
IF(AND($BJ5="8a",BA5=4),TVoeD!$F$18,
IF(AND($BJ5="8a",BA5=5),TVoeD!$G$18,
IF(AND($BJ5="8a",BA5=6),TVoeD!$H$18,
IF(AND($BJ5=13,BA5=1),TVoeD!$C$19,
IF(AND($BJ5=13,BA5=2),TVoeD!$D$19,
IF(AND($BJ5=13,BA5=3),TVoeD!$E$19,
IF(AND($BJ5=13,BA5=4),TVoeD!$F$19,
IF(AND($BJ5=13,BA5=5),TVoeD!$G$19,
IF(AND($BJ5=13,BA5=6),TVoeD!$H$19,
IF(AND($BJ5=15,BA5=1),TVoeD!$C$20,
IF(AND($BJ5=15,BA5=2),TVoeD!$D$20,
IF(AND($BJ5=15,BA5=3),TVoeD!$E$20,
IF(AND($BJ5=15,BA5=4),TVoeD!$F$20,
IF(AND($BJ5=15,BA5=5),TVoeD!$G$20,
IF(AND($BJ5=15,BA5=6),TVoeD!$H$20,
IF(AND($BJ5=16,BA5=1),TVoeD!$C$21,
IF(AND($BJ5=16,BA5=2),TVoeD!$D$21,
IF(AND($BJ5=16,BA5=3),TVoeD!$E$21,
IF(AND($BJ5=16,BA5=4),TVoeD!$F$21,
IF(AND($BJ5=16,BA5=5),TVoeD!$G$21,
IF(AND($BJ5=16,BA5=6),TVoeD!$H$21,
IF(AND($BJ5=17,BA5=1),TVoeD!$C$22,
IF(AND($BJ5=17,BA5=2),TVoeD!$D$22,
IF(AND($BJ5=17,BA5=3),TVoeD!$E$22,
IF(AND($BJ5=17,BA5=4),TVoeD!$F$22,
IF(AND($BJ5=17,BA5=5),TVoeD!$G$22,
IF(AND($BJ5=17,BA5=6),TVoeD!$H$22,
IF(AND($BJ5=18,BA5=1),TVoeD!$C$23,
IF(AND($BJ5=18,BA5=2),TVoeD!$D$23,
IF(AND($BJ5=18,BA5=4),TVoeD!$F$23,
IF(AND($BJ5=18,BA5=5),TVoeD!$G$23,
IF(AND($BJ5=18,BA5=6),TVoeD!$H$23,
IF(AND($BJ5=9,BA5=1),TVoeD!$C$24,
IF(AND($BJ5=9,BA5=2),TVoeD!$D$24,
IF(AND($BJ5=9,BA5=3),TVoeD!$E$24,
IF(AND($BJ5=9,BA5=4),TVoeD!$F$24,
IF(AND($BJ5=9,BA5=5),TVoeD!$G$24,
IF(AND($BJ5=9,BA5=6),TVoeD!$H$24,
IF(AND($BJ5=3,BA5=1),TVoeD!$C$25,
IF(AND($BJ5=3,BA5=2),TVoeD!$D$25,
IF(AND($BJ5=3,BA5=3),TVoeD!$E$25,
IF(AND($BJ5=3,BA5=4),TVoeD!$F$25,
IF(AND($BJ5=3,BA5=5),TVoeD!$G$25,
IF(AND($BJ5=3,BA5=6),TVoeD!$H$25,
)))))))))))))))))))))))))))))))))))))))))))))))))))))</f>
        <v>0</v>
      </c>
      <c r="BO5" s="13">
        <f>IF(AND($BJ5=4,BB5=1),TVoeD!$C$17,
IF(AND($BJ5=4,BB5=2),TVoeD!$D$17,
IF(AND($BJ5=4,BB5=3),TVoeD!$E$17,
IF(AND($BJ5=4,BB5=4),TVoeD!$F$17,
IF(AND($BJ5=4,BB5=5),TVoeD!$G$17,
IF(AND($BJ5=4,BB5=6),TVoeD!$H$17,
IF(AND($BJ5="8a",BB5=1),TVoeD!$C$18,
IF(AND($BJ5="8a",BB5=2),TVoeD!$D$18,
IF(AND($BJ5="8a",BB5=3),TVoeD!$E$18,
IF(AND($BJ5="8a",BB5=4),TVoeD!$F$18,
IF(AND($BJ5="8a",BB5=5),TVoeD!$G$18,
IF(AND($BJ5="8a",BB5=6),TVoeD!$H$18,
IF(AND($BJ5=13,BB5=1),TVoeD!$C$19,
IF(AND($BJ5=13,BB5=2),TVoeD!$D$19,
IF(AND($BJ5=13,BB5=3),TVoeD!$E$19,
IF(AND($BJ5=13,BB5=4),TVoeD!$F$19,
IF(AND($BJ5=13,BB5=5),TVoeD!$G$19,
IF(AND($BJ5=13,BB5=6),TVoeD!$H$19,
IF(AND($BJ5=15,BB5=1),TVoeD!$C$20,
IF(AND($BJ5=15,BB5=2),TVoeD!$D$20,
IF(AND($BJ5=15,BB5=3),TVoeD!$E$20,
IF(AND($BJ5=15,BB5=4),TVoeD!$F$20,
IF(AND($BJ5=15,BB5=5),TVoeD!$G$20,
IF(AND($BJ5=15,BB5=6),TVoeD!$H$20,
IF(AND($BJ5=16,BB5=1),TVoeD!$C$21,
IF(AND($BJ5=16,BB5=2),TVoeD!$D$21,
IF(AND($BJ5=16,BB5=3),TVoeD!$E$21,
IF(AND($BJ5=16,BB5=4),TVoeD!$F$21,
IF(AND($BJ5=16,BB5=5),TVoeD!$G$21,
IF(AND($BJ5=16,BB5=6),TVoeD!$H$21,
IF(AND($BJ5=17,BB5=1),TVoeD!$C$22,
IF(AND($BJ5=17,BB5=2),TVoeD!$D$22,
IF(AND($BJ5=17,BB5=3),TVoeD!$E$22,
IF(AND($BJ5=17,BB5=4),TVoeD!$F$22,
IF(AND($BJ5=17,BB5=5),TVoeD!$G$22,
IF(AND($BJ5=17,BB5=6),TVoeD!$H$22,
IF(AND($BJ5=18,BB5=1),TVoeD!$C$23,
IF(AND($BJ5=18,BB5=2),TVoeD!$D$23,
IF(AND($BJ5=18,BB5=4),TVoeD!$F$23,
IF(AND($BJ5=18,BB5=5),TVoeD!$G$23,
IF(AND($BJ5=18,BB5=6),TVoeD!$H$23,
IF(AND($BJ5=9,BB5=1),TVoeD!$C$24,
IF(AND($BJ5=9,BB5=2),TVoeD!$D$24,
IF(AND($BJ5=9,BB5=3),TVoeD!$E$24,
IF(AND($BJ5=9,BB5=4),TVoeD!$F$24,
IF(AND($BJ5=9,BB5=5),TVoeD!$G$24,
IF(AND($BJ5=9,BB5=6),TVoeD!$H$24,
IF(AND($BJ5=3,BB5=1),TVoeD!$C$25,
IF(AND($BJ5=3,BB5=2),TVoeD!$D$25,
IF(AND($BJ5=3,BB5=3),TVoeD!$E$25,
IF(AND($BJ5=3,BB5=4),TVoeD!$F$25,
IF(AND($BJ5=3,BB5=5),TVoeD!$G$25,
IF(AND($BJ5=3,BB5=6),TVoeD!$H$25,
)))))))))))))))))))))))))))))))))))))))))))))))))))))</f>
        <v>0</v>
      </c>
      <c r="BP5" s="13">
        <f>IF(AND($BJ5=4,BC5=1),TVoeD!$C$17,
IF(AND($BJ5=4,BC5=2),TVoeD!$D$17,
IF(AND($BJ5=4,BC5=3),TVoeD!$E$17,
IF(AND($BJ5=4,BC5=4),TVoeD!$F$17,
IF(AND($BJ5=4,BC5=5),TVoeD!$G$17,
IF(AND($BJ5=4,BC5=6),TVoeD!$H$17,
IF(AND($BJ5="8a",BC5=1),TVoeD!$C$18,
IF(AND($BJ5="8a",BC5=2),TVoeD!$D$18,
IF(AND($BJ5="8a",BC5=3),TVoeD!$E$18,
IF(AND($BJ5="8a",BC5=4),TVoeD!$F$18,
IF(AND($BJ5="8a",BC5=5),TVoeD!$G$18,
IF(AND($BJ5="8a",BC5=6),TVoeD!$H$18,
IF(AND($BJ5=13,BC5=1),TVoeD!$C$19,
IF(AND($BJ5=13,BC5=2),TVoeD!$D$19,
IF(AND($BJ5=13,BC5=3),TVoeD!$E$19,
IF(AND($BJ5=13,BC5=4),TVoeD!$F$19,
IF(AND($BJ5=13,BC5=5),TVoeD!$G$19,
IF(AND($BJ5=13,BC5=6),TVoeD!$H$19,
IF(AND($BJ5=15,BC5=1),TVoeD!$C$20,
IF(AND($BJ5=15,BC5=2),TVoeD!$D$20,
IF(AND($BJ5=15,BC5=3),TVoeD!$E$20,
IF(AND($BJ5=15,BC5=4),TVoeD!$F$20,
IF(AND($BJ5=15,BC5=5),TVoeD!$G$20,
IF(AND($BJ5=15,BC5=6),TVoeD!$H$20,
IF(AND($BJ5=16,BC5=1),TVoeD!$C$21,
IF(AND($BJ5=16,BC5=2),TVoeD!$D$21,
IF(AND($BJ5=16,BC5=3),TVoeD!$E$21,
IF(AND($BJ5=16,BC5=4),TVoeD!$F$21,
IF(AND($BJ5=16,BC5=5),TVoeD!$G$21,
IF(AND($BJ5=16,BC5=6),TVoeD!$H$21,
IF(AND($BJ5=17,BC5=1),TVoeD!$C$22,
IF(AND($BJ5=17,BC5=2),TVoeD!$D$22,
IF(AND($BJ5=17,BC5=3),TVoeD!$E$22,
IF(AND($BJ5=17,BC5=4),TVoeD!$F$22,
IF(AND($BJ5=17,BC5=5),TVoeD!$G$22,
IF(AND($BJ5=17,BC5=6),TVoeD!$H$22,
IF(AND($BJ5=18,BC5=1),TVoeD!$C$23,
IF(AND($BJ5=18,BC5=2),TVoeD!$D$23,
IF(AND($BJ5=18,BC5=4),TVoeD!$F$23,
IF(AND($BJ5=18,BC5=5),TVoeD!$G$23,
IF(AND($BJ5=18,BC5=6),TVoeD!$H$23,
IF(AND($BJ5=9,BC5=1),TVoeD!$C$24,
IF(AND($BJ5=9,BC5=2),TVoeD!$D$24,
IF(AND($BJ5=9,BC5=3),TVoeD!$E$24,
IF(AND($BJ5=9,BC5=4),TVoeD!$F$24,
IF(AND($BJ5=9,BC5=5),TVoeD!$G$24,
IF(AND($BJ5=9,BC5=6),TVoeD!$H$24,
IF(AND($BJ5=3,BC5=1),TVoeD!$C$25,
IF(AND($BJ5=3,BC5=2),TVoeD!$D$25,
IF(AND($BJ5=3,BC5=3),TVoeD!$E$25,
IF(AND($BJ5=3,BC5=4),TVoeD!$F$25,
IF(AND($BJ5=3,BC5=5),TVoeD!$G$25,
IF(AND($BJ5=3,BC5=6),TVoeD!$H$25,
)))))))))))))))))))))))))))))))))))))))))))))))))))))</f>
        <v>0</v>
      </c>
      <c r="BQ5" s="13">
        <f>IF(AND($BJ5=4,BD5=1),TVoeD!$C$17,
IF(AND($BJ5=4,BD5=2),TVoeD!$D$17,
IF(AND($BJ5=4,BD5=3),TVoeD!$E$17,
IF(AND($BJ5=4,BD5=4),TVoeD!$F$17,
IF(AND($BJ5=4,BD5=5),TVoeD!$G$17,
IF(AND($BJ5=4,BD5=6),TVoeD!$H$17,
IF(AND($BJ5="8a",BD5=1),TVoeD!$C$18,
IF(AND($BJ5="8a",BD5=2),TVoeD!$D$18,
IF(AND($BJ5="8a",BD5=3),TVoeD!$E$18,
IF(AND($BJ5="8a",BD5=4),TVoeD!$F$18,
IF(AND($BJ5="8a",BD5=5),TVoeD!$G$18,
IF(AND($BJ5="8a",BD5=6),TVoeD!$H$18,
IF(AND($BJ5=13,BD5=1),TVoeD!$C$19,
IF(AND($BJ5=13,BD5=2),TVoeD!$D$19,
IF(AND($BJ5=13,BD5=3),TVoeD!$E$19,
IF(AND($BJ5=13,BD5=4),TVoeD!$F$19,
IF(AND($BJ5=13,BD5=5),TVoeD!$G$19,
IF(AND($BJ5=13,BD5=6),TVoeD!$H$19,
IF(AND($BJ5=15,BD5=1),TVoeD!$C$20,
IF(AND($BJ5=15,BD5=2),TVoeD!$D$20,
IF(AND($BJ5=15,BD5=3),TVoeD!$E$20,
IF(AND($BJ5=15,BD5=4),TVoeD!$F$20,
IF(AND($BJ5=15,BD5=5),TVoeD!$G$20,
IF(AND($BJ5=15,BD5=6),TVoeD!$H$20,
IF(AND($BJ5=16,BD5=1),TVoeD!$C$21,
IF(AND($BJ5=16,BD5=2),TVoeD!$D$21,
IF(AND($BJ5=16,BD5=3),TVoeD!$E$21,
IF(AND($BJ5=16,BD5=4),TVoeD!$F$21,
IF(AND($BJ5=16,BD5=5),TVoeD!$G$21,
IF(AND($BJ5=16,BD5=6),TVoeD!$H$21,
IF(AND($BJ5=17,BD5=1),TVoeD!$C$22,
IF(AND($BJ5=17,BD5=2),TVoeD!$D$22,
IF(AND($BJ5=17,BD5=3),TVoeD!$E$22,
IF(AND($BJ5=17,BD5=4),TVoeD!$F$22,
IF(AND($BJ5=17,BD5=5),TVoeD!$G$22,
IF(AND($BJ5=17,BD5=6),TVoeD!$H$22,
IF(AND($BJ5=18,BD5=1),TVoeD!$C$23,
IF(AND($BJ5=18,BD5=2),TVoeD!$D$23,
IF(AND($BJ5=18,BD5=4),TVoeD!$F$23,
IF(AND($BJ5=18,BD5=5),TVoeD!$G$23,
IF(AND($BJ5=18,BD5=6),TVoeD!$H$23,
IF(AND($BJ5=9,BD5=1),TVoeD!$C$24,
IF(AND($BJ5=9,BD5=2),TVoeD!$D$24,
IF(AND($BJ5=9,BD5=3),TVoeD!$E$24,
IF(AND($BJ5=9,BD5=4),TVoeD!$F$24,
IF(AND($BJ5=9,BD5=5),TVoeD!$G$24,
IF(AND($BJ5=9,BD5=6),TVoeD!$H$24,
IF(AND($BJ5=3,BD5=1),TVoeD!$C$25,
IF(AND($BJ5=3,BD5=2),TVoeD!$D$25,
IF(AND($BJ5=3,BD5=3),TVoeD!$E$25,
IF(AND($BJ5=3,BD5=4),TVoeD!$F$25,
IF(AND($BJ5=3,BD5=5),TVoeD!$G$25,
IF(AND($BJ5=3,BD5=6),TVoeD!$H$25,
)))))))))))))))))))))))))))))))))))))))))))))))))))))</f>
        <v>0</v>
      </c>
      <c r="BR5" s="13">
        <f>IF(AND($BJ5=4,BE5=1),TVoeD!$C$17,
IF(AND($BJ5=4,BE5=2),TVoeD!$D$17,
IF(AND($BJ5=4,BE5=3),TVoeD!$E$17,
IF(AND($BJ5=4,BE5=4),TVoeD!$F$17,
IF(AND($BJ5=4,BE5=5),TVoeD!$G$17,
IF(AND($BJ5=4,BE5=6),TVoeD!$H$17,
IF(AND($BJ5="8a",BE5=1),TVoeD!$C$18,
IF(AND($BJ5="8a",BE5=2),TVoeD!$D$18,
IF(AND($BJ5="8a",BE5=3),TVoeD!$E$18,
IF(AND($BJ5="8a",BE5=4),TVoeD!$F$18,
IF(AND($BJ5="8a",BE5=5),TVoeD!$G$18,
IF(AND($BJ5="8a",BE5=6),TVoeD!$H$18,
IF(AND($BJ5=13,BE5=1),TVoeD!$C$19,
IF(AND($BJ5=13,BE5=2),TVoeD!$D$19,
IF(AND($BJ5=13,BE5=3),TVoeD!$E$19,
IF(AND($BJ5=13,BE5=4),TVoeD!$F$19,
IF(AND($BJ5=13,BE5=5),TVoeD!$G$19,
IF(AND($BJ5=13,BE5=6),TVoeD!$H$19,
IF(AND($BJ5=15,BE5=1),TVoeD!$C$20,
IF(AND($BJ5=15,BE5=2),TVoeD!$D$20,
IF(AND($BJ5=15,BE5=3),TVoeD!$E$20,
IF(AND($BJ5=15,BE5=4),TVoeD!$F$20,
IF(AND($BJ5=15,BE5=5),TVoeD!$G$20,
IF(AND($BJ5=15,BE5=6),TVoeD!$H$20,
IF(AND($BJ5=16,BE5=1),TVoeD!$C$21,
IF(AND($BJ5=16,BE5=2),TVoeD!$D$21,
IF(AND($BJ5=16,BE5=3),TVoeD!$E$21,
IF(AND($BJ5=16,BE5=4),TVoeD!$F$21,
IF(AND($BJ5=16,BE5=5),TVoeD!$G$21,
IF(AND($BJ5=16,BE5=6),TVoeD!$H$21,
IF(AND($BJ5=17,BE5=1),TVoeD!$C$22,
IF(AND($BJ5=17,BE5=2),TVoeD!$D$22,
IF(AND($BJ5=17,BE5=3),TVoeD!$E$22,
IF(AND($BJ5=17,BE5=4),TVoeD!$F$22,
IF(AND($BJ5=17,BE5=5),TVoeD!$G$22,
IF(AND($BJ5=17,BE5=6),TVoeD!$H$22,
IF(AND($BJ5=18,BE5=1),TVoeD!$C$23,
IF(AND($BJ5=18,BE5=2),TVoeD!$D$23,
IF(AND($BJ5=18,BE5=4),TVoeD!$F$23,
IF(AND($BJ5=18,BE5=5),TVoeD!$G$23,
IF(AND($BJ5=18,BE5=6),TVoeD!$H$23,
IF(AND($BJ5=9,BE5=1),TVoeD!$C$24,
IF(AND($BJ5=9,BE5=2),TVoeD!$D$24,
IF(AND($BJ5=9,BE5=3),TVoeD!$E$24,
IF(AND($BJ5=9,BE5=4),TVoeD!$F$24,
IF(AND($BJ5=9,BE5=5),TVoeD!$G$24,
IF(AND($BJ5=9,BE5=6),TVoeD!$H$24,
IF(AND($BJ5=3,BE5=1),TVoeD!$C$25,
IF(AND($BJ5=3,BE5=2),TVoeD!$D$25,
IF(AND($BJ5=3,BE5=3),TVoeD!$E$25,
IF(AND($BJ5=3,BE5=4),TVoeD!$F$25,
IF(AND($BJ5=3,BE5=5),TVoeD!$G$25,
IF(AND($BJ5=3,BE5=6),TVoeD!$H$25,
)))))))))))))))))))))))))))))))))))))))))))))))))))))</f>
        <v>0</v>
      </c>
      <c r="BS5" s="13">
        <f>IF(AND($BJ5=4,BF5=1),TVoeD!$C$17,
IF(AND($BJ5=4,BF5=2),TVoeD!$D$17,
IF(AND($BJ5=4,BF5=3),TVoeD!$E$17,
IF(AND($BJ5=4,BF5=4),TVoeD!$F$17,
IF(AND($BJ5=4,BF5=5),TVoeD!$G$17,
IF(AND($BJ5=4,BF5=6),TVoeD!$H$17,
IF(AND($BJ5="8a",BF5=1),TVoeD!$C$18,
IF(AND($BJ5="8a",BF5=2),TVoeD!$D$18,
IF(AND($BJ5="8a",BF5=3),TVoeD!$E$18,
IF(AND($BJ5="8a",BF5=4),TVoeD!$F$18,
IF(AND($BJ5="8a",BF5=5),TVoeD!$G$18,
IF(AND($BJ5="8a",BF5=6),TVoeD!$H$18,
IF(AND($BJ5=13,BF5=1),TVoeD!$C$19,
IF(AND($BJ5=13,BF5=2),TVoeD!$D$19,
IF(AND($BJ5=13,BF5=3),TVoeD!$E$19,
IF(AND($BJ5=13,BF5=4),TVoeD!$F$19,
IF(AND($BJ5=13,BF5=5),TVoeD!$G$19,
IF(AND($BJ5=13,BF5=6),TVoeD!$H$19,
IF(AND($BJ5=15,BF5=1),TVoeD!$C$20,
IF(AND($BJ5=15,BF5=2),TVoeD!$D$20,
IF(AND($BJ5=15,BF5=3),TVoeD!$E$20,
IF(AND($BJ5=15,BF5=4),TVoeD!$F$20,
IF(AND($BJ5=15,BF5=5),TVoeD!$G$20,
IF(AND($BJ5=15,BF5=6),TVoeD!$H$20,
IF(AND($BJ5=16,BF5=1),TVoeD!$C$21,
IF(AND($BJ5=16,BF5=2),TVoeD!$D$21,
IF(AND($BJ5=16,BF5=3),TVoeD!$E$21,
IF(AND($BJ5=16,BF5=4),TVoeD!$F$21,
IF(AND($BJ5=16,BF5=5),TVoeD!$G$21,
IF(AND($BJ5=16,BF5=6),TVoeD!$H$21,
IF(AND($BJ5=17,BF5=1),TVoeD!$C$22,
IF(AND($BJ5=17,BF5=2),TVoeD!$D$22,
IF(AND($BJ5=17,BF5=3),TVoeD!$E$22,
IF(AND($BJ5=17,BF5=4),TVoeD!$F$22,
IF(AND($BJ5=17,BF5=5),TVoeD!$G$22,
IF(AND($BJ5=17,BF5=6),TVoeD!$H$22,
IF(AND($BJ5=18,BF5=1),TVoeD!$C$23,
IF(AND($BJ5=18,BF5=2),TVoeD!$D$23,
IF(AND($BJ5=18,BF5=4),TVoeD!$F$23,
IF(AND($BJ5=18,BF5=5),TVoeD!$G$23,
IF(AND($BJ5=18,BF5=6),TVoeD!$H$23,
IF(AND($BJ5=9,BF5=1),TVoeD!$C$24,
IF(AND($BJ5=9,BF5=2),TVoeD!$D$24,
IF(AND($BJ5=9,BF5=3),TVoeD!$E$24,
IF(AND($BJ5=9,BF5=4),TVoeD!$F$24,
IF(AND($BJ5=9,BF5=5),TVoeD!$G$24,
IF(AND($BJ5=9,BF5=6),TVoeD!$H$24,
IF(AND($BJ5=3,BF5=1),TVoeD!$C$25,
IF(AND($BJ5=3,BF5=2),TVoeD!$D$25,
IF(AND($BJ5=3,BF5=3),TVoeD!$E$25,
IF(AND($BJ5=3,BF5=4),TVoeD!$F$25,
IF(AND($BJ5=3,BF5=5),TVoeD!$G$25,
IF(AND($BJ5=3,BF5=6),TVoeD!$H$25,
)))))))))))))))))))))))))))))))))))))))))))))))))))))</f>
        <v>0</v>
      </c>
      <c r="BT5" s="13">
        <f>IF(AND($BJ5=4,BG5=1),TVoeD!$C$17,
IF(AND($BJ5=4,BG5=2),TVoeD!$D$17,
IF(AND($BJ5=4,BG5=3),TVoeD!$E$17,
IF(AND($BJ5=4,BG5=4),TVoeD!$F$17,
IF(AND($BJ5=4,BG5=5),TVoeD!$G$17,
IF(AND($BJ5=4,BG5=6),TVoeD!$H$17,
IF(AND($BJ5="8a",BG5=1),TVoeD!$C$18,
IF(AND($BJ5="8a",BG5=2),TVoeD!$D$18,
IF(AND($BJ5="8a",BG5=3),TVoeD!$E$18,
IF(AND($BJ5="8a",BG5=4),TVoeD!$F$18,
IF(AND($BJ5="8a",BG5=5),TVoeD!$G$18,
IF(AND($BJ5="8a",BG5=6),TVoeD!$H$18,
IF(AND($BJ5=13,BG5=1),TVoeD!$C$19,
IF(AND($BJ5=13,BG5=2),TVoeD!$D$19,
IF(AND($BJ5=13,BG5=3),TVoeD!$E$19,
IF(AND($BJ5=13,BG5=4),TVoeD!$F$19,
IF(AND($BJ5=13,BG5=5),TVoeD!$G$19,
IF(AND($BJ5=13,BG5=6),TVoeD!$H$19,
IF(AND($BJ5=15,BG5=1),TVoeD!$C$20,
IF(AND($BJ5=15,BG5=2),TVoeD!$D$20,
IF(AND($BJ5=15,BG5=3),TVoeD!$E$20,
IF(AND($BJ5=15,BG5=4),TVoeD!$F$20,
IF(AND($BJ5=15,BG5=5),TVoeD!$G$20,
IF(AND($BJ5=15,BG5=6),TVoeD!$H$20,
IF(AND($BJ5=16,BG5=1),TVoeD!$C$21,
IF(AND($BJ5=16,BG5=2),TVoeD!$D$21,
IF(AND($BJ5=16,BG5=3),TVoeD!$E$21,
IF(AND($BJ5=16,BG5=4),TVoeD!$F$21,
IF(AND($BJ5=16,BG5=5),TVoeD!$G$21,
IF(AND($BJ5=16,BG5=6),TVoeD!$H$21,
IF(AND($BJ5=17,BG5=1),TVoeD!$C$22,
IF(AND($BJ5=17,BG5=2),TVoeD!$D$22,
IF(AND($BJ5=17,BG5=3),TVoeD!$E$22,
IF(AND($BJ5=17,BG5=4),TVoeD!$F$22,
IF(AND($BJ5=17,BG5=5),TVoeD!$G$22,
IF(AND($BJ5=17,BG5=6),TVoeD!$H$22,
IF(AND($BJ5=18,BG5=1),TVoeD!$C$23,
IF(AND($BJ5=18,BG5=2),TVoeD!$D$23,
IF(AND($BJ5=18,BG5=4),TVoeD!$F$23,
IF(AND($BJ5=18,BG5=5),TVoeD!$G$23,
IF(AND($BJ5=18,BG5=6),TVoeD!$H$23,
IF(AND($BJ5=9,BG5=1),TVoeD!$C$24,
IF(AND($BJ5=9,BG5=2),TVoeD!$D$24,
IF(AND($BJ5=9,BG5=3),TVoeD!$E$24,
IF(AND($BJ5=9,BG5=4),TVoeD!$F$24,
IF(AND($BJ5=9,BG5=5),TVoeD!$G$24,
IF(AND($BJ5=9,BG5=6),TVoeD!$H$24,
IF(AND($BJ5=3,BG5=1),TVoeD!$C$25,
IF(AND($BJ5=3,BG5=2),TVoeD!$D$25,
IF(AND($BJ5=3,BG5=3),TVoeD!$E$25,
IF(AND($BJ5=3,BG5=4),TVoeD!$F$25,
IF(AND($BJ5=3,BG5=5),TVoeD!$G$25,
IF(AND($BJ5=3,BG5=6),TVoeD!$H$25,
)))))))))))))))))))))))))))))))))))))))))))))))))))))</f>
        <v>0</v>
      </c>
      <c r="BU5" s="13">
        <f>IF(AND($BJ5=4,BH5=1),TVoeD!$C$17,
IF(AND($BJ5=4,BH5=2),TVoeD!$D$17,
IF(AND($BJ5=4,BH5=3),TVoeD!$E$17,
IF(AND($BJ5=4,BH5=4),TVoeD!$F$17,
IF(AND($BJ5=4,BH5=5),TVoeD!$G$17,
IF(AND($BJ5=4,BH5=6),TVoeD!$H$17,
IF(AND($BJ5="8a",BH5=1),TVoeD!$C$18,
IF(AND($BJ5="8a",BH5=2),TVoeD!$D$18,
IF(AND($BJ5="8a",BH5=3),TVoeD!$E$18,
IF(AND($BJ5="8a",BH5=4),TVoeD!$F$18,
IF(AND($BJ5="8a",BH5=5),TVoeD!$G$18,
IF(AND($BJ5="8a",BH5=6),TVoeD!$H$18,
IF(AND($BJ5=13,BH5=1),TVoeD!$C$19,
IF(AND($BJ5=13,BH5=2),TVoeD!$D$19,
IF(AND($BJ5=13,BH5=3),TVoeD!$E$19,
IF(AND($BJ5=13,BH5=4),TVoeD!$F$19,
IF(AND($BJ5=13,BH5=5),TVoeD!$G$19,
IF(AND($BJ5=13,BH5=6),TVoeD!$H$19,
IF(AND($BJ5=15,BH5=1),TVoeD!$C$20,
IF(AND($BJ5=15,BH5=2),TVoeD!$D$20,
IF(AND($BJ5=15,BH5=3),TVoeD!$E$20,
IF(AND($BJ5=15,BH5=4),TVoeD!$F$20,
IF(AND($BJ5=15,BH5=5),TVoeD!$G$20,
IF(AND($BJ5=15,BH5=6),TVoeD!$H$20,
IF(AND($BJ5=16,BH5=1),TVoeD!$C$21,
IF(AND($BJ5=16,BH5=2),TVoeD!$D$21,
IF(AND($BJ5=16,BH5=3),TVoeD!$E$21,
IF(AND($BJ5=16,BH5=4),TVoeD!$F$21,
IF(AND($BJ5=16,BH5=5),TVoeD!$G$21,
IF(AND($BJ5=16,BH5=6),TVoeD!$H$21,
IF(AND($BJ5=17,BH5=1),TVoeD!$C$22,
IF(AND($BJ5=17,BH5=2),TVoeD!$D$22,
IF(AND($BJ5=17,BH5=3),TVoeD!$E$22,
IF(AND($BJ5=17,BH5=4),TVoeD!$F$22,
IF(AND($BJ5=17,BH5=5),TVoeD!$G$22,
IF(AND($BJ5=17,BH5=6),TVoeD!$H$22,
IF(AND($BJ5=18,BH5=1),TVoeD!$C$23,
IF(AND($BJ5=18,BH5=2),TVoeD!$D$23,
IF(AND($BJ5=18,BH5=4),TVoeD!$F$23,
IF(AND($BJ5=18,BH5=5),TVoeD!$G$23,
IF(AND($BJ5=18,BH5=6),TVoeD!$H$23,
IF(AND($BJ5=9,BH5=1),TVoeD!$C$24,
IF(AND($BJ5=9,BH5=2),TVoeD!$D$24,
IF(AND($BJ5=9,BH5=3),TVoeD!$E$24,
IF(AND($BJ5=9,BH5=4),TVoeD!$F$24,
IF(AND($BJ5=9,BH5=5),TVoeD!$G$24,
IF(AND($BJ5=9,BH5=6),TVoeD!$H$24,
IF(AND($BJ5=3,BH5=1),TVoeD!$C$25,
IF(AND($BJ5=3,BH5=2),TVoeD!$D$25,
IF(AND($BJ5=3,BH5=3),TVoeD!$E$25,
IF(AND($BJ5=3,BH5=4),TVoeD!$F$25,
IF(AND($BJ5=3,BH5=5),TVoeD!$G$25,
IF(AND($BJ5=3,BH5=6),TVoeD!$H$25,
)))))))))))))))))))))))))))))))))))))))))))))))))))))</f>
        <v>0</v>
      </c>
      <c r="BV5" s="13">
        <f>IF(AND($BJ5=4,BI5=1),TVoeD!$C$17,
IF(AND($BJ5=4,BI5=2),TVoeD!$D$17,
IF(AND($BJ5=4,BI5=3),TVoeD!$E$17,
IF(AND($BJ5=4,BI5=4),TVoeD!$F$17,
IF(AND($BJ5=4,BI5=5),TVoeD!$G$17,
IF(AND($BJ5=4,BI5=6),TVoeD!$H$17,
IF(AND($BJ5="8a",BI5=1),TVoeD!$C$18,
IF(AND($BJ5="8a",BI5=2),TVoeD!$D$18,
IF(AND($BJ5="8a",BI5=3),TVoeD!$E$18,
IF(AND($BJ5="8a",BI5=4),TVoeD!$F$18,
IF(AND($BJ5="8a",BI5=5),TVoeD!$G$18,
IF(AND($BJ5="8a",BI5=6),TVoeD!$H$18,
IF(AND($BJ5=13,BI5=1),TVoeD!$C$19,
IF(AND($BJ5=13,BI5=2),TVoeD!$D$19,
IF(AND($BJ5=13,BI5=3),TVoeD!$E$19,
IF(AND($BJ5=13,BI5=4),TVoeD!$F$19,
IF(AND($BJ5=13,BI5=5),TVoeD!$G$19,
IF(AND($BJ5=13,BI5=6),TVoeD!$H$19,
IF(AND($BJ5=15,BI5=1),TVoeD!$C$20,
IF(AND($BJ5=15,BI5=2),TVoeD!$D$20,
IF(AND($BJ5=15,BI5=3),TVoeD!$E$20,
IF(AND($BJ5=15,BI5=4),TVoeD!$F$20,
IF(AND($BJ5=15,BI5=5),TVoeD!$G$20,
IF(AND($BJ5=15,BI5=6),TVoeD!$H$20,
IF(AND($BJ5=16,BI5=1),TVoeD!$C$21,
IF(AND($BJ5=16,BI5=2),TVoeD!$D$21,
IF(AND($BJ5=16,BI5=3),TVoeD!$E$21,
IF(AND($BJ5=16,BI5=4),TVoeD!$F$21,
IF(AND($BJ5=16,BI5=5),TVoeD!$G$21,
IF(AND($BJ5=16,BI5=6),TVoeD!$H$21,
IF(AND($BJ5=17,BI5=1),TVoeD!$C$22,
IF(AND($BJ5=17,BI5=2),TVoeD!$D$22,
IF(AND($BJ5=17,BI5=3),TVoeD!$E$22,
IF(AND($BJ5=17,BI5=4),TVoeD!$F$22,
IF(AND($BJ5=17,BI5=5),TVoeD!$G$22,
IF(AND($BJ5=17,BI5=6),TVoeD!$H$22,
IF(AND($BJ5=18,BI5=1),TVoeD!$C$23,
IF(AND($BJ5=18,BI5=2),TVoeD!$D$23,
IF(AND($BJ5=18,BI5=4),TVoeD!$F$23,
IF(AND($BJ5=18,BI5=5),TVoeD!$G$23,
IF(AND($BJ5=18,BI5=6),TVoeD!$H$23,
IF(AND($BJ5=9,BI5=1),TVoeD!$C$24,
IF(AND($BJ5=9,BI5=2),TVoeD!$D$24,
IF(AND($BJ5=9,BI5=3),TVoeD!$E$24,
IF(AND($BJ5=9,BI5=4),TVoeD!$F$24,
IF(AND($BJ5=9,BI5=5),TVoeD!$G$24,
IF(AND($BJ5=9,BI5=6),TVoeD!$H$24,
IF(AND($BJ5=3,BI5=1),TVoeD!$C$25,
IF(AND($BJ5=3,BI5=2),TVoeD!$D$25,
IF(AND($BJ5=3,BI5=3),TVoeD!$E$25,
IF(AND($BJ5=3,BI5=4),TVoeD!$F$25,
IF(AND($BJ5=3,BI5=5),TVoeD!$G$25,
IF(AND($BJ5=3,BI5=6),TVoeD!$H$25,
)))))))))))))))))))))))))))))))))))))))))))))))))))))</f>
        <v>0</v>
      </c>
      <c r="BW5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5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5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5" s="14">
        <f>Tabelle3[[#This Row],[Wochenarbeitszeit]]/39</f>
        <v>0</v>
      </c>
      <c r="CA5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5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5" s="24">
        <f>Tabelle3[[#This Row],[Gesamt]]-Tabelle3[[#This Row],[Anteil. Jahresbrutto laut TvöD SuE (tatsächl. Stellenanteil, tatsächl. Tätigkeitsmonate)]]</f>
        <v>0</v>
      </c>
      <c r="CD5" s="14" t="e">
        <f>Tabelle3[[#This Row],[Delta Tarif und real]]/Tabelle3[[#This Row],[Anteil. Jahresbrutto laut TvöD SuE (tatsächl. Stellenanteil, tatsächl. Tätigkeitsmonate)]]</f>
        <v>#DIV/0!</v>
      </c>
      <c r="CG5" s="37"/>
    </row>
    <row r="6" spans="1:90" s="4" customFormat="1" ht="28" customHeight="1" x14ac:dyDescent="0.2">
      <c r="A6" s="23"/>
      <c r="B6" s="35"/>
      <c r="C6" s="35"/>
      <c r="D6" s="36"/>
      <c r="E6" s="36"/>
      <c r="F6" s="9"/>
      <c r="G6" s="9"/>
      <c r="H6" s="78">
        <f>SUM(F6*SUM(Tabelle3[[#This Row],[Im Januar tätig]]:Tabelle3[[#This Row],[im Dezember tätig]]), G6)</f>
        <v>0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31"/>
      <c r="V6" s="33"/>
      <c r="W6" s="44" t="str">
        <f>IF($U6="","",(DATEDIF($U6,$X6,"M")-Tabelle3[[#This Row],[Arbeitspausen vor Betriebszugehörigkeit (Monate)]])/12)</f>
        <v/>
      </c>
      <c r="X6" s="31"/>
      <c r="Y6" s="33"/>
      <c r="Z6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6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6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6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6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6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6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6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6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6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6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6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6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6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6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6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6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6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6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6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6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6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6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6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6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6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6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6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6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6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6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6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6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6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6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6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6" s="17"/>
      <c r="BK6" s="13">
        <f>IF(AND($BJ6=4,$AX6=1),TVoeD!$C$4,IF(AND($BJ6=4,$AX6=2),TVoeD!$D$4,IF(AND($BJ6=4,$AX6=3),TVoeD!$E$4,IF(AND($BJ6=4,$AX6=4),TVoeD!$F$4,
IF(AND($BJ6=4,$AX6=5),TVoeD!$G$4,
IF(AND($BJ6=4,$AX6=6),TVoeD!$H$4,
IF(AND($BJ6="8a",$AX6=1),TVoeD!$C$5,
IF(AND($BJ6="8a",$AX6=2),TVoeD!$D$5,
IF(AND($BJ6="8a",$AX6=3),TVoeD!$E$5,
IF(AND($BJ6="8a",$AX6=4),TVoeD!$F$5,
IF(AND($BJ6="8a",$AX6=5),TVoeD!$G$5,
IF(AND($BJ6="8a",$AX6=6),TVoeD!$H$5,
IF(AND($BJ6=13,$AX6=1),TVoeD!$C$6,
IF(AND($BJ6=13,$AX6=2),TVoeD!$D$6,
IF(AND($BJ6=13,$AX6=3),TVoeD!$E$6,
IF(AND($BJ6=13,$AX6=4),TVoeD!$F$6,
IF(AND($BJ6=13,$AX6=5),TVoeD!$G$6,
IF(AND($BJ6=13,$AX6=6),TVoeD!$H$6,
IF(AND($BJ6=15,$AX6=1),TVoeD!$C$7,
IF(AND($BJ6=15,$AX6=2),TVoeD!$D$7,
IF(AND($BJ6=15,$AX6=3),TVoeD!$E$7,
IF(AND($BJ6=15,$AX6=4),TVoeD!$F$7,
IF(AND($BJ6=15,$AX6=5),TVoeD!$G$7,
IF(AND($BJ6=15,$AX6=6),TVoeD!$H$7,
IF(AND($BJ6=16,$AX6=1),TVoeD!$C$8,
IF(AND($BJ6=16,$AX6=2),TVoeD!$D$8,
IF(AND($BJ6=16,$AX6=3),TVoeD!$E$8,
IF(AND($BJ6=16,$AX6=4),TVoeD!$F$8,
IF(AND($BJ6=16,$AX6=5),TVoeD!$G$8,
IF(AND($BJ6=16,$AX6=6),TVoeD!$H$8,
IF(AND($BJ6=17,$AX6=1),TVoeD!$C$9,
IF(AND($BJ6=17,$AX6=2),TVoeD!$D$9,
IF(AND($BJ6=17,$AX6=3),TVoeD!$E$9,
IF(AND($BJ6=17,$AX6=4),TVoeD!$F$9,
IF(AND($BJ6=17,$AX6=5),TVoeD!$G$9,
IF(AND($BJ6=17,$AX6=6),TVoeD!$H$9,
IF(AND($BJ6=18,$AX6=1),TVoeD!$C$10,
IF(AND($BJ6=18,$AX6=2),TVoeD!$D$10,
IF(AND($BJ6=18,$AX6=4),TVoeD!$F$10,
IF(AND($BJ6=18,$AX6=5),TVoeD!$G$10,
IF(AND($BJ6=18,$AX6=6),TVoeD!$H$10,
IF(AND($BJ6=9,$AX6=1),TVoeD!$C$11,
IF(AND($BJ6=9,$AX6=2),TVoeD!$D$11,
IF(AND($BJ6=9,$AX6=3),TVoeD!$E$11,
IF(AND($BJ6=9,$AX6=4),TVoeD!$F$11,
IF(AND($BJ6=9,$AX6=5),TVoeD!$G$11,
IF(AND($BJ6=9,$AX6=6),TVoeD!$H$11,
IF(AND($BJ6=3,$AX6=1),TVoeD!$C$12,
IF(AND($BJ6=3,$AX6=2),TVoeD!$D$12,
IF(AND($BJ6=3,$AX6=3),TVoeD!$E$12,
IF(AND($BJ6=3,$AX6=4),TVoeD!$F$12,
IF(AND($BJ6=3,$AX6=5),TVoeD!$G$12,
IF(AND($BJ6=3,$AX6=6),TVoeD!$H$12,
)))))))))))))))))))))))))))))))))))))))))))))))))))))</f>
        <v>0</v>
      </c>
      <c r="BL6" s="13">
        <f>IF(AND($BJ6=4,$AY6=1),TVoeD!$C$4,IF(AND($BJ6=4,$AY6=2),TVoeD!$D$4,IF(AND($BJ6=4,$AY6=3),TVoeD!$E$4,IF(AND($BJ6=4,$AY6=4),TVoeD!$F$4,
IF(AND($BJ6=4,$AY6=5),TVoeD!$G$4,
IF(AND($BJ6=4,$AY6=6),TVoeD!$H$4,
IF(AND($BJ6="8a",$AY6=1),TVoeD!$C$5,
IF(AND($BJ6="8a",$AY6=2),TVoeD!$D$5,
IF(AND($BJ6="8a",$AY6=3),TVoeD!$E$5,
IF(AND($BJ6="8a",$AY6=4),TVoeD!$F$5,
IF(AND($BJ6="8a",$AY6=5),TVoeD!$G$5,
IF(AND($BJ6="8a",$AY6=6),TVoeD!$H$5,
IF(AND($BJ6=13,$AY6=1),TVoeD!$C$6,
IF(AND($BJ6=13,$AY6=2),TVoeD!$D$6,
IF(AND($BJ6=13,$AY6=3),TVoeD!$E$6,
IF(AND($BJ6=13,$AY6=4),TVoeD!$F$6,
IF(AND($BJ6=13,$AY6=5),TVoeD!$G$6,
IF(AND($BJ6=13,$AY6=6),TVoeD!$H$6,
IF(AND($BJ6=15,$AY6=1),TVoeD!$C$7,
IF(AND($BJ6=15,$AY6=2),TVoeD!$D$7,
IF(AND($BJ6=15,$AY6=3),TVoeD!$E$7,
IF(AND($BJ6=15,$AY6=4),TVoeD!$F$7,
IF(AND($BJ6=15,$AY6=5),TVoeD!$G$7,
IF(AND($BJ6=15,$AY6=6),TVoeD!$H$7,
IF(AND($BJ6=16,$AY6=1),TVoeD!$C$8,
IF(AND($BJ6=16,$AY6=2),TVoeD!$D$8,
IF(AND($BJ6=16,$AY6=3),TVoeD!$E$8,
IF(AND($BJ6=16,$AY6=4),TVoeD!$F$8,
IF(AND($BJ6=16,$AY6=5),TVoeD!$G$8,
IF(AND($BJ6=16,$AY6=6),TVoeD!$H$8,
IF(AND($BJ6=17,$AY6=1),TVoeD!$C$9,
IF(AND($BJ6=17,$AY6=2),TVoeD!$D$9,
IF(AND($BJ6=17,$AY6=3),TVoeD!$E$9,
IF(AND($BJ6=17,$AY6=4),TVoeD!$F$9,
IF(AND($BJ6=17,$AY6=5),TVoeD!$G$9,
IF(AND($BJ6=17,$AY6=6),TVoeD!$H$9,
IF(AND($BJ6=18,$AY6=1),TVoeD!$C$10,
IF(AND($BJ6=18,$AY6=2),TVoeD!$D$10,
IF(AND($BJ6=18,$AY6=4),TVoeD!$F$10,
IF(AND($BJ6=18,$AY6=5),TVoeD!$G$10,
IF(AND($BJ6=18,$AY6=6),TVoeD!$H$10,
IF(AND($BJ6=9,$AY6=1),TVoeD!$C$11,
IF(AND($BJ6=9,$AY6=2),TVoeD!$D$11,
IF(AND($BJ6=9,$AY6=3),TVoeD!$E$11,
IF(AND($BJ6=9,$AY6=4),TVoeD!$F$11,
IF(AND($BJ6=9,$AY6=5),TVoeD!$G$11,
IF(AND($BJ6=9,$AY6=6),TVoeD!$H$11,
IF(AND($BJ6=3,$AY6=1),TVoeD!$C$12,
IF(AND($BJ6=3,$AY6=2),TVoeD!$D$12,
IF(AND($BJ6=3,$AY6=3),TVoeD!$E$12,
IF(AND($BJ6=3,$AY6=4),TVoeD!$F$12,
IF(AND($BJ6=3,$AY6=5),TVoeD!$G$12,
IF(AND($BJ6=3,$AY6=6),TVoeD!$H$12,
)))))))))))))))))))))))))))))))))))))))))))))))))))))</f>
        <v>0</v>
      </c>
      <c r="BM6" s="13">
        <f>IF(AND($BJ6=4,$AZ6=1),TVoeD!$C$17,
IF(AND($BJ6=4,$AZ6=2),TVoeD!$D$17,
IF(AND($BJ6=4,$AZ6=3),TVoeD!$E$17,
IF(AND($BJ6=4,$AZ6=4),TVoeD!$F$17,
IF(AND($BJ6=4,$AZ6=5),TVoeD!$G$17,
IF(AND($BJ6=4,$AZ6=6),TVoeD!$H$17,
IF(AND($BJ6="8a",$AZ6=1),TVoeD!$C$18,
IF(AND($BJ6="8a",$AZ6=2),TVoeD!$D$18,
IF(AND($BJ6="8a",$AZ6=3),TVoeD!$E$18,
IF(AND($BJ6="8a",$AZ6=4),TVoeD!$F$18,
IF(AND($BJ6="8a",$AZ6=5),TVoeD!$G$18,
IF(AND($BJ6="8a",$AZ6=6),TVoeD!$H$18,
IF(AND($BJ6=13,$AZ6=1),TVoeD!$C$19,
IF(AND($BJ6=13,$AZ6=2),TVoeD!$D$19,
IF(AND($BJ6=13,$AZ6=3),TVoeD!$E$19,
IF(AND($BJ6=13,$AZ6=4),TVoeD!$F$19,
IF(AND($BJ6=13,$AZ6=5),TVoeD!$G$19,
IF(AND($BJ6=13,$AZ6=6),TVoeD!$H$19,
IF(AND($BJ6=15,$AZ6=1),TVoeD!$C$20,
IF(AND($BJ6=15,$AZ6=2),TVoeD!$D$20,
IF(AND($BJ6=15,$AZ6=3),TVoeD!$E$20,
IF(AND($BJ6=15,$AZ6=4),TVoeD!$F$20,
IF(AND($BJ6=15,$AZ6=5),TVoeD!$G$20,
IF(AND($BJ6=15,$AZ6=6),TVoeD!$H$20,
IF(AND($BJ6=16,$AZ6=1),TVoeD!$C$21,
IF(AND($BJ6=16,$AZ6=2),TVoeD!$D$21,
IF(AND($BJ6=16,$AZ6=3),TVoeD!$E$21,
IF(AND($BJ6=16,$AZ6=4),TVoeD!$F$21,
IF(AND($BJ6=16,$AZ6=5),TVoeD!$G$21,
IF(AND($BJ6=16,$AZ6=6),TVoeD!$H$21,
IF(AND($BJ6=17,$AZ6=1),TVoeD!$C$22,
IF(AND($BJ6=17,$AZ6=2),TVoeD!$D$22,
IF(AND($BJ6=17,$AZ6=3),TVoeD!$E$22,
IF(AND($BJ6=17,$AZ6=4),TVoeD!$F$22,
IF(AND($BJ6=17,$AZ6=5),TVoeD!$G$22,
IF(AND($BJ6=17,$AZ6=6),TVoeD!$H$22,
IF(AND($BJ6=18,$AZ6=1),TVoeD!$C$23,
IF(AND($BJ6=18,$AZ6=2),TVoeD!$D$23,
IF(AND($BJ6=18,$AZ6=4),TVoeD!$F$23,
IF(AND($BJ6=18,$AZ6=5),TVoeD!$G$23,
IF(AND($BJ6=18,$AZ6=6),TVoeD!$H$23,
IF(AND($BJ6=9,$AZ6=1),TVoeD!$C$24,
IF(AND($BJ6=9,$AZ6=2),TVoeD!$D$24,
IF(AND($BJ6=9,$AZ6=3),TVoeD!$E$24,
IF(AND($BJ6=9,$AZ6=4),TVoeD!$F$24,
IF(AND($BJ6=9,$AZ6=5),TVoeD!$G$24,
IF(AND($BJ6=9,$AZ6=6),TVoeD!$H$24,
IF(AND($BJ6=3,$AZ6=1),TVoeD!$C$25,
IF(AND($BJ6=3,$AZ6=2),TVoeD!$D$25,
IF(AND($BJ6=3,$AZ6=3),TVoeD!$E$25,
IF(AND($BJ6=3,$AZ6=4),TVoeD!$F$25,
IF(AND($BJ6=3,$AZ6=5),TVoeD!$G$25,
IF(AND($BJ6=3,$AZ6=6),TVoeD!$H$25,
)))))))))))))))))))))))))))))))))))))))))))))))))))))</f>
        <v>0</v>
      </c>
      <c r="BN6" s="13">
        <f>IF(AND($BJ6=4,BA6=1),TVoeD!$C$17,
IF(AND($BJ6=4,BA6=2),TVoeD!$D$17,
IF(AND($BJ6=4,BA6=3),TVoeD!$E$17,
IF(AND($BJ6=4,BA6=4),TVoeD!$F$17,
IF(AND($BJ6=4,BA6=5),TVoeD!$G$17,
IF(AND($BJ6=4,BA6=6),TVoeD!$H$17,
IF(AND($BJ6="8a",BA6=1),TVoeD!$C$18,
IF(AND($BJ6="8a",BA6=2),TVoeD!$D$18,
IF(AND($BJ6="8a",BA6=3),TVoeD!$E$18,
IF(AND($BJ6="8a",BA6=4),TVoeD!$F$18,
IF(AND($BJ6="8a",BA6=5),TVoeD!$G$18,
IF(AND($BJ6="8a",BA6=6),TVoeD!$H$18,
IF(AND($BJ6=13,BA6=1),TVoeD!$C$19,
IF(AND($BJ6=13,BA6=2),TVoeD!$D$19,
IF(AND($BJ6=13,BA6=3),TVoeD!$E$19,
IF(AND($BJ6=13,BA6=4),TVoeD!$F$19,
IF(AND($BJ6=13,BA6=5),TVoeD!$G$19,
IF(AND($BJ6=13,BA6=6),TVoeD!$H$19,
IF(AND($BJ6=15,BA6=1),TVoeD!$C$20,
IF(AND($BJ6=15,BA6=2),TVoeD!$D$20,
IF(AND($BJ6=15,BA6=3),TVoeD!$E$20,
IF(AND($BJ6=15,BA6=4),TVoeD!$F$20,
IF(AND($BJ6=15,BA6=5),TVoeD!$G$20,
IF(AND($BJ6=15,BA6=6),TVoeD!$H$20,
IF(AND($BJ6=16,BA6=1),TVoeD!$C$21,
IF(AND($BJ6=16,BA6=2),TVoeD!$D$21,
IF(AND($BJ6=16,BA6=3),TVoeD!$E$21,
IF(AND($BJ6=16,BA6=4),TVoeD!$F$21,
IF(AND($BJ6=16,BA6=5),TVoeD!$G$21,
IF(AND($BJ6=16,BA6=6),TVoeD!$H$21,
IF(AND($BJ6=17,BA6=1),TVoeD!$C$22,
IF(AND($BJ6=17,BA6=2),TVoeD!$D$22,
IF(AND($BJ6=17,BA6=3),TVoeD!$E$22,
IF(AND($BJ6=17,BA6=4),TVoeD!$F$22,
IF(AND($BJ6=17,BA6=5),TVoeD!$G$22,
IF(AND($BJ6=17,BA6=6),TVoeD!$H$22,
IF(AND($BJ6=18,BA6=1),TVoeD!$C$23,
IF(AND($BJ6=18,BA6=2),TVoeD!$D$23,
IF(AND($BJ6=18,BA6=4),TVoeD!$F$23,
IF(AND($BJ6=18,BA6=5),TVoeD!$G$23,
IF(AND($BJ6=18,BA6=6),TVoeD!$H$23,
IF(AND($BJ6=9,BA6=1),TVoeD!$C$24,
IF(AND($BJ6=9,BA6=2),TVoeD!$D$24,
IF(AND($BJ6=9,BA6=3),TVoeD!$E$24,
IF(AND($BJ6=9,BA6=4),TVoeD!$F$24,
IF(AND($BJ6=9,BA6=5),TVoeD!$G$24,
IF(AND($BJ6=9,BA6=6),TVoeD!$H$24,
IF(AND($BJ6=3,BA6=1),TVoeD!$C$25,
IF(AND($BJ6=3,BA6=2),TVoeD!$D$25,
IF(AND($BJ6=3,BA6=3),TVoeD!$E$25,
IF(AND($BJ6=3,BA6=4),TVoeD!$F$25,
IF(AND($BJ6=3,BA6=5),TVoeD!$G$25,
IF(AND($BJ6=3,BA6=6),TVoeD!$H$25,
)))))))))))))))))))))))))))))))))))))))))))))))))))))</f>
        <v>0</v>
      </c>
      <c r="BO6" s="13">
        <f>IF(AND($BJ6=4,BB6=1),TVoeD!$C$17,
IF(AND($BJ6=4,BB6=2),TVoeD!$D$17,
IF(AND($BJ6=4,BB6=3),TVoeD!$E$17,
IF(AND($BJ6=4,BB6=4),TVoeD!$F$17,
IF(AND($BJ6=4,BB6=5),TVoeD!$G$17,
IF(AND($BJ6=4,BB6=6),TVoeD!$H$17,
IF(AND($BJ6="8a",BB6=1),TVoeD!$C$18,
IF(AND($BJ6="8a",BB6=2),TVoeD!$D$18,
IF(AND($BJ6="8a",BB6=3),TVoeD!$E$18,
IF(AND($BJ6="8a",BB6=4),TVoeD!$F$18,
IF(AND($BJ6="8a",BB6=5),TVoeD!$G$18,
IF(AND($BJ6="8a",BB6=6),TVoeD!$H$18,
IF(AND($BJ6=13,BB6=1),TVoeD!$C$19,
IF(AND($BJ6=13,BB6=2),TVoeD!$D$19,
IF(AND($BJ6=13,BB6=3),TVoeD!$E$19,
IF(AND($BJ6=13,BB6=4),TVoeD!$F$19,
IF(AND($BJ6=13,BB6=5),TVoeD!$G$19,
IF(AND($BJ6=13,BB6=6),TVoeD!$H$19,
IF(AND($BJ6=15,BB6=1),TVoeD!$C$20,
IF(AND($BJ6=15,BB6=2),TVoeD!$D$20,
IF(AND($BJ6=15,BB6=3),TVoeD!$E$20,
IF(AND($BJ6=15,BB6=4),TVoeD!$F$20,
IF(AND($BJ6=15,BB6=5),TVoeD!$G$20,
IF(AND($BJ6=15,BB6=6),TVoeD!$H$20,
IF(AND($BJ6=16,BB6=1),TVoeD!$C$21,
IF(AND($BJ6=16,BB6=2),TVoeD!$D$21,
IF(AND($BJ6=16,BB6=3),TVoeD!$E$21,
IF(AND($BJ6=16,BB6=4),TVoeD!$F$21,
IF(AND($BJ6=16,BB6=5),TVoeD!$G$21,
IF(AND($BJ6=16,BB6=6),TVoeD!$H$21,
IF(AND($BJ6=17,BB6=1),TVoeD!$C$22,
IF(AND($BJ6=17,BB6=2),TVoeD!$D$22,
IF(AND($BJ6=17,BB6=3),TVoeD!$E$22,
IF(AND($BJ6=17,BB6=4),TVoeD!$F$22,
IF(AND($BJ6=17,BB6=5),TVoeD!$G$22,
IF(AND($BJ6=17,BB6=6),TVoeD!$H$22,
IF(AND($BJ6=18,BB6=1),TVoeD!$C$23,
IF(AND($BJ6=18,BB6=2),TVoeD!$D$23,
IF(AND($BJ6=18,BB6=4),TVoeD!$F$23,
IF(AND($BJ6=18,BB6=5),TVoeD!$G$23,
IF(AND($BJ6=18,BB6=6),TVoeD!$H$23,
IF(AND($BJ6=9,BB6=1),TVoeD!$C$24,
IF(AND($BJ6=9,BB6=2),TVoeD!$D$24,
IF(AND($BJ6=9,BB6=3),TVoeD!$E$24,
IF(AND($BJ6=9,BB6=4),TVoeD!$F$24,
IF(AND($BJ6=9,BB6=5),TVoeD!$G$24,
IF(AND($BJ6=9,BB6=6),TVoeD!$H$24,
IF(AND($BJ6=3,BB6=1),TVoeD!$C$25,
IF(AND($BJ6=3,BB6=2),TVoeD!$D$25,
IF(AND($BJ6=3,BB6=3),TVoeD!$E$25,
IF(AND($BJ6=3,BB6=4),TVoeD!$F$25,
IF(AND($BJ6=3,BB6=5),TVoeD!$G$25,
IF(AND($BJ6=3,BB6=6),TVoeD!$H$25,
)))))))))))))))))))))))))))))))))))))))))))))))))))))</f>
        <v>0</v>
      </c>
      <c r="BP6" s="13">
        <f>IF(AND($BJ6=4,BC6=1),TVoeD!$C$17,
IF(AND($BJ6=4,BC6=2),TVoeD!$D$17,
IF(AND($BJ6=4,BC6=3),TVoeD!$E$17,
IF(AND($BJ6=4,BC6=4),TVoeD!$F$17,
IF(AND($BJ6=4,BC6=5),TVoeD!$G$17,
IF(AND($BJ6=4,BC6=6),TVoeD!$H$17,
IF(AND($BJ6="8a",BC6=1),TVoeD!$C$18,
IF(AND($BJ6="8a",BC6=2),TVoeD!$D$18,
IF(AND($BJ6="8a",BC6=3),TVoeD!$E$18,
IF(AND($BJ6="8a",BC6=4),TVoeD!$F$18,
IF(AND($BJ6="8a",BC6=5),TVoeD!$G$18,
IF(AND($BJ6="8a",BC6=6),TVoeD!$H$18,
IF(AND($BJ6=13,BC6=1),TVoeD!$C$19,
IF(AND($BJ6=13,BC6=2),TVoeD!$D$19,
IF(AND($BJ6=13,BC6=3),TVoeD!$E$19,
IF(AND($BJ6=13,BC6=4),TVoeD!$F$19,
IF(AND($BJ6=13,BC6=5),TVoeD!$G$19,
IF(AND($BJ6=13,BC6=6),TVoeD!$H$19,
IF(AND($BJ6=15,BC6=1),TVoeD!$C$20,
IF(AND($BJ6=15,BC6=2),TVoeD!$D$20,
IF(AND($BJ6=15,BC6=3),TVoeD!$E$20,
IF(AND($BJ6=15,BC6=4),TVoeD!$F$20,
IF(AND($BJ6=15,BC6=5),TVoeD!$G$20,
IF(AND($BJ6=15,BC6=6),TVoeD!$H$20,
IF(AND($BJ6=16,BC6=1),TVoeD!$C$21,
IF(AND($BJ6=16,BC6=2),TVoeD!$D$21,
IF(AND($BJ6=16,BC6=3),TVoeD!$E$21,
IF(AND($BJ6=16,BC6=4),TVoeD!$F$21,
IF(AND($BJ6=16,BC6=5),TVoeD!$G$21,
IF(AND($BJ6=16,BC6=6),TVoeD!$H$21,
IF(AND($BJ6=17,BC6=1),TVoeD!$C$22,
IF(AND($BJ6=17,BC6=2),TVoeD!$D$22,
IF(AND($BJ6=17,BC6=3),TVoeD!$E$22,
IF(AND($BJ6=17,BC6=4),TVoeD!$F$22,
IF(AND($BJ6=17,BC6=5),TVoeD!$G$22,
IF(AND($BJ6=17,BC6=6),TVoeD!$H$22,
IF(AND($BJ6=18,BC6=1),TVoeD!$C$23,
IF(AND($BJ6=18,BC6=2),TVoeD!$D$23,
IF(AND($BJ6=18,BC6=4),TVoeD!$F$23,
IF(AND($BJ6=18,BC6=5),TVoeD!$G$23,
IF(AND($BJ6=18,BC6=6),TVoeD!$H$23,
IF(AND($BJ6=9,BC6=1),TVoeD!$C$24,
IF(AND($BJ6=9,BC6=2),TVoeD!$D$24,
IF(AND($BJ6=9,BC6=3),TVoeD!$E$24,
IF(AND($BJ6=9,BC6=4),TVoeD!$F$24,
IF(AND($BJ6=9,BC6=5),TVoeD!$G$24,
IF(AND($BJ6=9,BC6=6),TVoeD!$H$24,
IF(AND($BJ6=3,BC6=1),TVoeD!$C$25,
IF(AND($BJ6=3,BC6=2),TVoeD!$D$25,
IF(AND($BJ6=3,BC6=3),TVoeD!$E$25,
IF(AND($BJ6=3,BC6=4),TVoeD!$F$25,
IF(AND($BJ6=3,BC6=5),TVoeD!$G$25,
IF(AND($BJ6=3,BC6=6),TVoeD!$H$25,
)))))))))))))))))))))))))))))))))))))))))))))))))))))</f>
        <v>0</v>
      </c>
      <c r="BQ6" s="13">
        <f>IF(AND($BJ6=4,BD6=1),TVoeD!$C$17,
IF(AND($BJ6=4,BD6=2),TVoeD!$D$17,
IF(AND($BJ6=4,BD6=3),TVoeD!$E$17,
IF(AND($BJ6=4,BD6=4),TVoeD!$F$17,
IF(AND($BJ6=4,BD6=5),TVoeD!$G$17,
IF(AND($BJ6=4,BD6=6),TVoeD!$H$17,
IF(AND($BJ6="8a",BD6=1),TVoeD!$C$18,
IF(AND($BJ6="8a",BD6=2),TVoeD!$D$18,
IF(AND($BJ6="8a",BD6=3),TVoeD!$E$18,
IF(AND($BJ6="8a",BD6=4),TVoeD!$F$18,
IF(AND($BJ6="8a",BD6=5),TVoeD!$G$18,
IF(AND($BJ6="8a",BD6=6),TVoeD!$H$18,
IF(AND($BJ6=13,BD6=1),TVoeD!$C$19,
IF(AND($BJ6=13,BD6=2),TVoeD!$D$19,
IF(AND($BJ6=13,BD6=3),TVoeD!$E$19,
IF(AND($BJ6=13,BD6=4),TVoeD!$F$19,
IF(AND($BJ6=13,BD6=5),TVoeD!$G$19,
IF(AND($BJ6=13,BD6=6),TVoeD!$H$19,
IF(AND($BJ6=15,BD6=1),TVoeD!$C$20,
IF(AND($BJ6=15,BD6=2),TVoeD!$D$20,
IF(AND($BJ6=15,BD6=3),TVoeD!$E$20,
IF(AND($BJ6=15,BD6=4),TVoeD!$F$20,
IF(AND($BJ6=15,BD6=5),TVoeD!$G$20,
IF(AND($BJ6=15,BD6=6),TVoeD!$H$20,
IF(AND($BJ6=16,BD6=1),TVoeD!$C$21,
IF(AND($BJ6=16,BD6=2),TVoeD!$D$21,
IF(AND($BJ6=16,BD6=3),TVoeD!$E$21,
IF(AND($BJ6=16,BD6=4),TVoeD!$F$21,
IF(AND($BJ6=16,BD6=5),TVoeD!$G$21,
IF(AND($BJ6=16,BD6=6),TVoeD!$H$21,
IF(AND($BJ6=17,BD6=1),TVoeD!$C$22,
IF(AND($BJ6=17,BD6=2),TVoeD!$D$22,
IF(AND($BJ6=17,BD6=3),TVoeD!$E$22,
IF(AND($BJ6=17,BD6=4),TVoeD!$F$22,
IF(AND($BJ6=17,BD6=5),TVoeD!$G$22,
IF(AND($BJ6=17,BD6=6),TVoeD!$H$22,
IF(AND($BJ6=18,BD6=1),TVoeD!$C$23,
IF(AND($BJ6=18,BD6=2),TVoeD!$D$23,
IF(AND($BJ6=18,BD6=4),TVoeD!$F$23,
IF(AND($BJ6=18,BD6=5),TVoeD!$G$23,
IF(AND($BJ6=18,BD6=6),TVoeD!$H$23,
IF(AND($BJ6=9,BD6=1),TVoeD!$C$24,
IF(AND($BJ6=9,BD6=2),TVoeD!$D$24,
IF(AND($BJ6=9,BD6=3),TVoeD!$E$24,
IF(AND($BJ6=9,BD6=4),TVoeD!$F$24,
IF(AND($BJ6=9,BD6=5),TVoeD!$G$24,
IF(AND($BJ6=9,BD6=6),TVoeD!$H$24,
IF(AND($BJ6=3,BD6=1),TVoeD!$C$25,
IF(AND($BJ6=3,BD6=2),TVoeD!$D$25,
IF(AND($BJ6=3,BD6=3),TVoeD!$E$25,
IF(AND($BJ6=3,BD6=4),TVoeD!$F$25,
IF(AND($BJ6=3,BD6=5),TVoeD!$G$25,
IF(AND($BJ6=3,BD6=6),TVoeD!$H$25,
)))))))))))))))))))))))))))))))))))))))))))))))))))))</f>
        <v>0</v>
      </c>
      <c r="BR6" s="13">
        <f>IF(AND($BJ6=4,BE6=1),TVoeD!$C$17,
IF(AND($BJ6=4,BE6=2),TVoeD!$D$17,
IF(AND($BJ6=4,BE6=3),TVoeD!$E$17,
IF(AND($BJ6=4,BE6=4),TVoeD!$F$17,
IF(AND($BJ6=4,BE6=5),TVoeD!$G$17,
IF(AND($BJ6=4,BE6=6),TVoeD!$H$17,
IF(AND($BJ6="8a",BE6=1),TVoeD!$C$18,
IF(AND($BJ6="8a",BE6=2),TVoeD!$D$18,
IF(AND($BJ6="8a",BE6=3),TVoeD!$E$18,
IF(AND($BJ6="8a",BE6=4),TVoeD!$F$18,
IF(AND($BJ6="8a",BE6=5),TVoeD!$G$18,
IF(AND($BJ6="8a",BE6=6),TVoeD!$H$18,
IF(AND($BJ6=13,BE6=1),TVoeD!$C$19,
IF(AND($BJ6=13,BE6=2),TVoeD!$D$19,
IF(AND($BJ6=13,BE6=3),TVoeD!$E$19,
IF(AND($BJ6=13,BE6=4),TVoeD!$F$19,
IF(AND($BJ6=13,BE6=5),TVoeD!$G$19,
IF(AND($BJ6=13,BE6=6),TVoeD!$H$19,
IF(AND($BJ6=15,BE6=1),TVoeD!$C$20,
IF(AND($BJ6=15,BE6=2),TVoeD!$D$20,
IF(AND($BJ6=15,BE6=3),TVoeD!$E$20,
IF(AND($BJ6=15,BE6=4),TVoeD!$F$20,
IF(AND($BJ6=15,BE6=5),TVoeD!$G$20,
IF(AND($BJ6=15,BE6=6),TVoeD!$H$20,
IF(AND($BJ6=16,BE6=1),TVoeD!$C$21,
IF(AND($BJ6=16,BE6=2),TVoeD!$D$21,
IF(AND($BJ6=16,BE6=3),TVoeD!$E$21,
IF(AND($BJ6=16,BE6=4),TVoeD!$F$21,
IF(AND($BJ6=16,BE6=5),TVoeD!$G$21,
IF(AND($BJ6=16,BE6=6),TVoeD!$H$21,
IF(AND($BJ6=17,BE6=1),TVoeD!$C$22,
IF(AND($BJ6=17,BE6=2),TVoeD!$D$22,
IF(AND($BJ6=17,BE6=3),TVoeD!$E$22,
IF(AND($BJ6=17,BE6=4),TVoeD!$F$22,
IF(AND($BJ6=17,BE6=5),TVoeD!$G$22,
IF(AND($BJ6=17,BE6=6),TVoeD!$H$22,
IF(AND($BJ6=18,BE6=1),TVoeD!$C$23,
IF(AND($BJ6=18,BE6=2),TVoeD!$D$23,
IF(AND($BJ6=18,BE6=4),TVoeD!$F$23,
IF(AND($BJ6=18,BE6=5),TVoeD!$G$23,
IF(AND($BJ6=18,BE6=6),TVoeD!$H$23,
IF(AND($BJ6=9,BE6=1),TVoeD!$C$24,
IF(AND($BJ6=9,BE6=2),TVoeD!$D$24,
IF(AND($BJ6=9,BE6=3),TVoeD!$E$24,
IF(AND($BJ6=9,BE6=4),TVoeD!$F$24,
IF(AND($BJ6=9,BE6=5),TVoeD!$G$24,
IF(AND($BJ6=9,BE6=6),TVoeD!$H$24,
IF(AND($BJ6=3,BE6=1),TVoeD!$C$25,
IF(AND($BJ6=3,BE6=2),TVoeD!$D$25,
IF(AND($BJ6=3,BE6=3),TVoeD!$E$25,
IF(AND($BJ6=3,BE6=4),TVoeD!$F$25,
IF(AND($BJ6=3,BE6=5),TVoeD!$G$25,
IF(AND($BJ6=3,BE6=6),TVoeD!$H$25,
)))))))))))))))))))))))))))))))))))))))))))))))))))))</f>
        <v>0</v>
      </c>
      <c r="BS6" s="13">
        <f>IF(AND($BJ6=4,BF6=1),TVoeD!$C$17,
IF(AND($BJ6=4,BF6=2),TVoeD!$D$17,
IF(AND($BJ6=4,BF6=3),TVoeD!$E$17,
IF(AND($BJ6=4,BF6=4),TVoeD!$F$17,
IF(AND($BJ6=4,BF6=5),TVoeD!$G$17,
IF(AND($BJ6=4,BF6=6),TVoeD!$H$17,
IF(AND($BJ6="8a",BF6=1),TVoeD!$C$18,
IF(AND($BJ6="8a",BF6=2),TVoeD!$D$18,
IF(AND($BJ6="8a",BF6=3),TVoeD!$E$18,
IF(AND($BJ6="8a",BF6=4),TVoeD!$F$18,
IF(AND($BJ6="8a",BF6=5),TVoeD!$G$18,
IF(AND($BJ6="8a",BF6=6),TVoeD!$H$18,
IF(AND($BJ6=13,BF6=1),TVoeD!$C$19,
IF(AND($BJ6=13,BF6=2),TVoeD!$D$19,
IF(AND($BJ6=13,BF6=3),TVoeD!$E$19,
IF(AND($BJ6=13,BF6=4),TVoeD!$F$19,
IF(AND($BJ6=13,BF6=5),TVoeD!$G$19,
IF(AND($BJ6=13,BF6=6),TVoeD!$H$19,
IF(AND($BJ6=15,BF6=1),TVoeD!$C$20,
IF(AND($BJ6=15,BF6=2),TVoeD!$D$20,
IF(AND($BJ6=15,BF6=3),TVoeD!$E$20,
IF(AND($BJ6=15,BF6=4),TVoeD!$F$20,
IF(AND($BJ6=15,BF6=5),TVoeD!$G$20,
IF(AND($BJ6=15,BF6=6),TVoeD!$H$20,
IF(AND($BJ6=16,BF6=1),TVoeD!$C$21,
IF(AND($BJ6=16,BF6=2),TVoeD!$D$21,
IF(AND($BJ6=16,BF6=3),TVoeD!$E$21,
IF(AND($BJ6=16,BF6=4),TVoeD!$F$21,
IF(AND($BJ6=16,BF6=5),TVoeD!$G$21,
IF(AND($BJ6=16,BF6=6),TVoeD!$H$21,
IF(AND($BJ6=17,BF6=1),TVoeD!$C$22,
IF(AND($BJ6=17,BF6=2),TVoeD!$D$22,
IF(AND($BJ6=17,BF6=3),TVoeD!$E$22,
IF(AND($BJ6=17,BF6=4),TVoeD!$F$22,
IF(AND($BJ6=17,BF6=5),TVoeD!$G$22,
IF(AND($BJ6=17,BF6=6),TVoeD!$H$22,
IF(AND($BJ6=18,BF6=1),TVoeD!$C$23,
IF(AND($BJ6=18,BF6=2),TVoeD!$D$23,
IF(AND($BJ6=18,BF6=4),TVoeD!$F$23,
IF(AND($BJ6=18,BF6=5),TVoeD!$G$23,
IF(AND($BJ6=18,BF6=6),TVoeD!$H$23,
IF(AND($BJ6=9,BF6=1),TVoeD!$C$24,
IF(AND($BJ6=9,BF6=2),TVoeD!$D$24,
IF(AND($BJ6=9,BF6=3),TVoeD!$E$24,
IF(AND($BJ6=9,BF6=4),TVoeD!$F$24,
IF(AND($BJ6=9,BF6=5),TVoeD!$G$24,
IF(AND($BJ6=9,BF6=6),TVoeD!$H$24,
IF(AND($BJ6=3,BF6=1),TVoeD!$C$25,
IF(AND($BJ6=3,BF6=2),TVoeD!$D$25,
IF(AND($BJ6=3,BF6=3),TVoeD!$E$25,
IF(AND($BJ6=3,BF6=4),TVoeD!$F$25,
IF(AND($BJ6=3,BF6=5),TVoeD!$G$25,
IF(AND($BJ6=3,BF6=6),TVoeD!$H$25,
)))))))))))))))))))))))))))))))))))))))))))))))))))))</f>
        <v>0</v>
      </c>
      <c r="BT6" s="13">
        <f>IF(AND($BJ6=4,BG6=1),TVoeD!$C$17,
IF(AND($BJ6=4,BG6=2),TVoeD!$D$17,
IF(AND($BJ6=4,BG6=3),TVoeD!$E$17,
IF(AND($BJ6=4,BG6=4),TVoeD!$F$17,
IF(AND($BJ6=4,BG6=5),TVoeD!$G$17,
IF(AND($BJ6=4,BG6=6),TVoeD!$H$17,
IF(AND($BJ6="8a",BG6=1),TVoeD!$C$18,
IF(AND($BJ6="8a",BG6=2),TVoeD!$D$18,
IF(AND($BJ6="8a",BG6=3),TVoeD!$E$18,
IF(AND($BJ6="8a",BG6=4),TVoeD!$F$18,
IF(AND($BJ6="8a",BG6=5),TVoeD!$G$18,
IF(AND($BJ6="8a",BG6=6),TVoeD!$H$18,
IF(AND($BJ6=13,BG6=1),TVoeD!$C$19,
IF(AND($BJ6=13,BG6=2),TVoeD!$D$19,
IF(AND($BJ6=13,BG6=3),TVoeD!$E$19,
IF(AND($BJ6=13,BG6=4),TVoeD!$F$19,
IF(AND($BJ6=13,BG6=5),TVoeD!$G$19,
IF(AND($BJ6=13,BG6=6),TVoeD!$H$19,
IF(AND($BJ6=15,BG6=1),TVoeD!$C$20,
IF(AND($BJ6=15,BG6=2),TVoeD!$D$20,
IF(AND($BJ6=15,BG6=3),TVoeD!$E$20,
IF(AND($BJ6=15,BG6=4),TVoeD!$F$20,
IF(AND($BJ6=15,BG6=5),TVoeD!$G$20,
IF(AND($BJ6=15,BG6=6),TVoeD!$H$20,
IF(AND($BJ6=16,BG6=1),TVoeD!$C$21,
IF(AND($BJ6=16,BG6=2),TVoeD!$D$21,
IF(AND($BJ6=16,BG6=3),TVoeD!$E$21,
IF(AND($BJ6=16,BG6=4),TVoeD!$F$21,
IF(AND($BJ6=16,BG6=5),TVoeD!$G$21,
IF(AND($BJ6=16,BG6=6),TVoeD!$H$21,
IF(AND($BJ6=17,BG6=1),TVoeD!$C$22,
IF(AND($BJ6=17,BG6=2),TVoeD!$D$22,
IF(AND($BJ6=17,BG6=3),TVoeD!$E$22,
IF(AND($BJ6=17,BG6=4),TVoeD!$F$22,
IF(AND($BJ6=17,BG6=5),TVoeD!$G$22,
IF(AND($BJ6=17,BG6=6),TVoeD!$H$22,
IF(AND($BJ6=18,BG6=1),TVoeD!$C$23,
IF(AND($BJ6=18,BG6=2),TVoeD!$D$23,
IF(AND($BJ6=18,BG6=4),TVoeD!$F$23,
IF(AND($BJ6=18,BG6=5),TVoeD!$G$23,
IF(AND($BJ6=18,BG6=6),TVoeD!$H$23,
IF(AND($BJ6=9,BG6=1),TVoeD!$C$24,
IF(AND($BJ6=9,BG6=2),TVoeD!$D$24,
IF(AND($BJ6=9,BG6=3),TVoeD!$E$24,
IF(AND($BJ6=9,BG6=4),TVoeD!$F$24,
IF(AND($BJ6=9,BG6=5),TVoeD!$G$24,
IF(AND($BJ6=9,BG6=6),TVoeD!$H$24,
IF(AND($BJ6=3,BG6=1),TVoeD!$C$25,
IF(AND($BJ6=3,BG6=2),TVoeD!$D$25,
IF(AND($BJ6=3,BG6=3),TVoeD!$E$25,
IF(AND($BJ6=3,BG6=4),TVoeD!$F$25,
IF(AND($BJ6=3,BG6=5),TVoeD!$G$25,
IF(AND($BJ6=3,BG6=6),TVoeD!$H$25,
)))))))))))))))))))))))))))))))))))))))))))))))))))))</f>
        <v>0</v>
      </c>
      <c r="BU6" s="13">
        <f>IF(AND($BJ6=4,BH6=1),TVoeD!$C$17,
IF(AND($BJ6=4,BH6=2),TVoeD!$D$17,
IF(AND($BJ6=4,BH6=3),TVoeD!$E$17,
IF(AND($BJ6=4,BH6=4),TVoeD!$F$17,
IF(AND($BJ6=4,BH6=5),TVoeD!$G$17,
IF(AND($BJ6=4,BH6=6),TVoeD!$H$17,
IF(AND($BJ6="8a",BH6=1),TVoeD!$C$18,
IF(AND($BJ6="8a",BH6=2),TVoeD!$D$18,
IF(AND($BJ6="8a",BH6=3),TVoeD!$E$18,
IF(AND($BJ6="8a",BH6=4),TVoeD!$F$18,
IF(AND($BJ6="8a",BH6=5),TVoeD!$G$18,
IF(AND($BJ6="8a",BH6=6),TVoeD!$H$18,
IF(AND($BJ6=13,BH6=1),TVoeD!$C$19,
IF(AND($BJ6=13,BH6=2),TVoeD!$D$19,
IF(AND($BJ6=13,BH6=3),TVoeD!$E$19,
IF(AND($BJ6=13,BH6=4),TVoeD!$F$19,
IF(AND($BJ6=13,BH6=5),TVoeD!$G$19,
IF(AND($BJ6=13,BH6=6),TVoeD!$H$19,
IF(AND($BJ6=15,BH6=1),TVoeD!$C$20,
IF(AND($BJ6=15,BH6=2),TVoeD!$D$20,
IF(AND($BJ6=15,BH6=3),TVoeD!$E$20,
IF(AND($BJ6=15,BH6=4),TVoeD!$F$20,
IF(AND($BJ6=15,BH6=5),TVoeD!$G$20,
IF(AND($BJ6=15,BH6=6),TVoeD!$H$20,
IF(AND($BJ6=16,BH6=1),TVoeD!$C$21,
IF(AND($BJ6=16,BH6=2),TVoeD!$D$21,
IF(AND($BJ6=16,BH6=3),TVoeD!$E$21,
IF(AND($BJ6=16,BH6=4),TVoeD!$F$21,
IF(AND($BJ6=16,BH6=5),TVoeD!$G$21,
IF(AND($BJ6=16,BH6=6),TVoeD!$H$21,
IF(AND($BJ6=17,BH6=1),TVoeD!$C$22,
IF(AND($BJ6=17,BH6=2),TVoeD!$D$22,
IF(AND($BJ6=17,BH6=3),TVoeD!$E$22,
IF(AND($BJ6=17,BH6=4),TVoeD!$F$22,
IF(AND($BJ6=17,BH6=5),TVoeD!$G$22,
IF(AND($BJ6=17,BH6=6),TVoeD!$H$22,
IF(AND($BJ6=18,BH6=1),TVoeD!$C$23,
IF(AND($BJ6=18,BH6=2),TVoeD!$D$23,
IF(AND($BJ6=18,BH6=4),TVoeD!$F$23,
IF(AND($BJ6=18,BH6=5),TVoeD!$G$23,
IF(AND($BJ6=18,BH6=6),TVoeD!$H$23,
IF(AND($BJ6=9,BH6=1),TVoeD!$C$24,
IF(AND($BJ6=9,BH6=2),TVoeD!$D$24,
IF(AND($BJ6=9,BH6=3),TVoeD!$E$24,
IF(AND($BJ6=9,BH6=4),TVoeD!$F$24,
IF(AND($BJ6=9,BH6=5),TVoeD!$G$24,
IF(AND($BJ6=9,BH6=6),TVoeD!$H$24,
IF(AND($BJ6=3,BH6=1),TVoeD!$C$25,
IF(AND($BJ6=3,BH6=2),TVoeD!$D$25,
IF(AND($BJ6=3,BH6=3),TVoeD!$E$25,
IF(AND($BJ6=3,BH6=4),TVoeD!$F$25,
IF(AND($BJ6=3,BH6=5),TVoeD!$G$25,
IF(AND($BJ6=3,BH6=6),TVoeD!$H$25,
)))))))))))))))))))))))))))))))))))))))))))))))))))))</f>
        <v>0</v>
      </c>
      <c r="BV6" s="13">
        <f>IF(AND($BJ6=4,BI6=1),TVoeD!$C$17,
IF(AND($BJ6=4,BI6=2),TVoeD!$D$17,
IF(AND($BJ6=4,BI6=3),TVoeD!$E$17,
IF(AND($BJ6=4,BI6=4),TVoeD!$F$17,
IF(AND($BJ6=4,BI6=5),TVoeD!$G$17,
IF(AND($BJ6=4,BI6=6),TVoeD!$H$17,
IF(AND($BJ6="8a",BI6=1),TVoeD!$C$18,
IF(AND($BJ6="8a",BI6=2),TVoeD!$D$18,
IF(AND($BJ6="8a",BI6=3),TVoeD!$E$18,
IF(AND($BJ6="8a",BI6=4),TVoeD!$F$18,
IF(AND($BJ6="8a",BI6=5),TVoeD!$G$18,
IF(AND($BJ6="8a",BI6=6),TVoeD!$H$18,
IF(AND($BJ6=13,BI6=1),TVoeD!$C$19,
IF(AND($BJ6=13,BI6=2),TVoeD!$D$19,
IF(AND($BJ6=13,BI6=3),TVoeD!$E$19,
IF(AND($BJ6=13,BI6=4),TVoeD!$F$19,
IF(AND($BJ6=13,BI6=5),TVoeD!$G$19,
IF(AND($BJ6=13,BI6=6),TVoeD!$H$19,
IF(AND($BJ6=15,BI6=1),TVoeD!$C$20,
IF(AND($BJ6=15,BI6=2),TVoeD!$D$20,
IF(AND($BJ6=15,BI6=3),TVoeD!$E$20,
IF(AND($BJ6=15,BI6=4),TVoeD!$F$20,
IF(AND($BJ6=15,BI6=5),TVoeD!$G$20,
IF(AND($BJ6=15,BI6=6),TVoeD!$H$20,
IF(AND($BJ6=16,BI6=1),TVoeD!$C$21,
IF(AND($BJ6=16,BI6=2),TVoeD!$D$21,
IF(AND($BJ6=16,BI6=3),TVoeD!$E$21,
IF(AND($BJ6=16,BI6=4),TVoeD!$F$21,
IF(AND($BJ6=16,BI6=5),TVoeD!$G$21,
IF(AND($BJ6=16,BI6=6),TVoeD!$H$21,
IF(AND($BJ6=17,BI6=1),TVoeD!$C$22,
IF(AND($BJ6=17,BI6=2),TVoeD!$D$22,
IF(AND($BJ6=17,BI6=3),TVoeD!$E$22,
IF(AND($BJ6=17,BI6=4),TVoeD!$F$22,
IF(AND($BJ6=17,BI6=5),TVoeD!$G$22,
IF(AND($BJ6=17,BI6=6),TVoeD!$H$22,
IF(AND($BJ6=18,BI6=1),TVoeD!$C$23,
IF(AND($BJ6=18,BI6=2),TVoeD!$D$23,
IF(AND($BJ6=18,BI6=4),TVoeD!$F$23,
IF(AND($BJ6=18,BI6=5),TVoeD!$G$23,
IF(AND($BJ6=18,BI6=6),TVoeD!$H$23,
IF(AND($BJ6=9,BI6=1),TVoeD!$C$24,
IF(AND($BJ6=9,BI6=2),TVoeD!$D$24,
IF(AND($BJ6=9,BI6=3),TVoeD!$E$24,
IF(AND($BJ6=9,BI6=4),TVoeD!$F$24,
IF(AND($BJ6=9,BI6=5),TVoeD!$G$24,
IF(AND($BJ6=9,BI6=6),TVoeD!$H$24,
IF(AND($BJ6=3,BI6=1),TVoeD!$C$25,
IF(AND($BJ6=3,BI6=2),TVoeD!$D$25,
IF(AND($BJ6=3,BI6=3),TVoeD!$E$25,
IF(AND($BJ6=3,BI6=4),TVoeD!$F$25,
IF(AND($BJ6=3,BI6=5),TVoeD!$G$25,
IF(AND($BJ6=3,BI6=6),TVoeD!$H$25,
)))))))))))))))))))))))))))))))))))))))))))))))))))))</f>
        <v>0</v>
      </c>
      <c r="BW6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6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6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6" s="14">
        <f>Tabelle3[[#This Row],[Wochenarbeitszeit]]/39</f>
        <v>0</v>
      </c>
      <c r="CA6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6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6" s="24">
        <f>Tabelle3[[#This Row],[Gesamt]]-Tabelle3[[#This Row],[Anteil. Jahresbrutto laut TvöD SuE (tatsächl. Stellenanteil, tatsächl. Tätigkeitsmonate)]]</f>
        <v>0</v>
      </c>
      <c r="CD6" s="14" t="e">
        <f>Tabelle3[[#This Row],[Delta Tarif und real]]/Tabelle3[[#This Row],[Anteil. Jahresbrutto laut TvöD SuE (tatsächl. Stellenanteil, tatsächl. Tätigkeitsmonate)]]</f>
        <v>#DIV/0!</v>
      </c>
      <c r="CF6" s="37"/>
    </row>
    <row r="7" spans="1:90" s="4" customFormat="1" ht="28" customHeight="1" x14ac:dyDescent="0.2">
      <c r="A7" s="23"/>
      <c r="B7" s="35"/>
      <c r="C7" s="35"/>
      <c r="D7" s="36"/>
      <c r="E7" s="36"/>
      <c r="F7" s="9"/>
      <c r="G7" s="9"/>
      <c r="H7" s="78">
        <f>SUM(F7*SUM(Tabelle3[[#This Row],[Im Januar tätig]]:Tabelle3[[#This Row],[im Dezember tätig]]), G7)</f>
        <v>0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31"/>
      <c r="V7" s="33"/>
      <c r="W7" s="44" t="str">
        <f>IF($U7="","",(DATEDIF($U7,$X7,"M")-Tabelle3[[#This Row],[Arbeitspausen vor Betriebszugehörigkeit (Monate)]])/12)</f>
        <v/>
      </c>
      <c r="X7" s="31"/>
      <c r="Y7" s="33"/>
      <c r="Z7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7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7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7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7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7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7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7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7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7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7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7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7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7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7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7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7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7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7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7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7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7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7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7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7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7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7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7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7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7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7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7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7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7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7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7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7" s="17"/>
      <c r="BK7" s="13">
        <f>IF(AND($BJ7=4,$AX7=1),TVoeD!$C$4,IF(AND($BJ7=4,$AX7=2),TVoeD!$D$4,IF(AND($BJ7=4,$AX7=3),TVoeD!$E$4,IF(AND($BJ7=4,$AX7=4),TVoeD!$F$4,
IF(AND($BJ7=4,$AX7=5),TVoeD!$G$4,
IF(AND($BJ7=4,$AX7=6),TVoeD!$H$4,
IF(AND($BJ7="8a",$AX7=1),TVoeD!$C$5,
IF(AND($BJ7="8a",$AX7=2),TVoeD!$D$5,
IF(AND($BJ7="8a",$AX7=3),TVoeD!$E$5,
IF(AND($BJ7="8a",$AX7=4),TVoeD!$F$5,
IF(AND($BJ7="8a",$AX7=5),TVoeD!$G$5,
IF(AND($BJ7="8a",$AX7=6),TVoeD!$H$5,
IF(AND($BJ7=13,$AX7=1),TVoeD!$C$6,
IF(AND($BJ7=13,$AX7=2),TVoeD!$D$6,
IF(AND($BJ7=13,$AX7=3),TVoeD!$E$6,
IF(AND($BJ7=13,$AX7=4),TVoeD!$F$6,
IF(AND($BJ7=13,$AX7=5),TVoeD!$G$6,
IF(AND($BJ7=13,$AX7=6),TVoeD!$H$6,
IF(AND($BJ7=15,$AX7=1),TVoeD!$C$7,
IF(AND($BJ7=15,$AX7=2),TVoeD!$D$7,
IF(AND($BJ7=15,$AX7=3),TVoeD!$E$7,
IF(AND($BJ7=15,$AX7=4),TVoeD!$F$7,
IF(AND($BJ7=15,$AX7=5),TVoeD!$G$7,
IF(AND($BJ7=15,$AX7=6),TVoeD!$H$7,
IF(AND($BJ7=16,$AX7=1),TVoeD!$C$8,
IF(AND($BJ7=16,$AX7=2),TVoeD!$D$8,
IF(AND($BJ7=16,$AX7=3),TVoeD!$E$8,
IF(AND($BJ7=16,$AX7=4),TVoeD!$F$8,
IF(AND($BJ7=16,$AX7=5),TVoeD!$G$8,
IF(AND($BJ7=16,$AX7=6),TVoeD!$H$8,
IF(AND($BJ7=17,$AX7=1),TVoeD!$C$9,
IF(AND($BJ7=17,$AX7=2),TVoeD!$D$9,
IF(AND($BJ7=17,$AX7=3),TVoeD!$E$9,
IF(AND($BJ7=17,$AX7=4),TVoeD!$F$9,
IF(AND($BJ7=17,$AX7=5),TVoeD!$G$9,
IF(AND($BJ7=17,$AX7=6),TVoeD!$H$9,
IF(AND($BJ7=18,$AX7=1),TVoeD!$C$10,
IF(AND($BJ7=18,$AX7=2),TVoeD!$D$10,
IF(AND($BJ7=18,$AX7=4),TVoeD!$F$10,
IF(AND($BJ7=18,$AX7=5),TVoeD!$G$10,
IF(AND($BJ7=18,$AX7=6),TVoeD!$H$10,
IF(AND($BJ7=9,$AX7=1),TVoeD!$C$11,
IF(AND($BJ7=9,$AX7=2),TVoeD!$D$11,
IF(AND($BJ7=9,$AX7=3),TVoeD!$E$11,
IF(AND($BJ7=9,$AX7=4),TVoeD!$F$11,
IF(AND($BJ7=9,$AX7=5),TVoeD!$G$11,
IF(AND($BJ7=9,$AX7=6),TVoeD!$H$11,
IF(AND($BJ7=3,$AX7=1),TVoeD!$C$12,
IF(AND($BJ7=3,$AX7=2),TVoeD!$D$12,
IF(AND($BJ7=3,$AX7=3),TVoeD!$E$12,
IF(AND($BJ7=3,$AX7=4),TVoeD!$F$12,
IF(AND($BJ7=3,$AX7=5),TVoeD!$G$12,
IF(AND($BJ7=3,$AX7=6),TVoeD!$H$12,
)))))))))))))))))))))))))))))))))))))))))))))))))))))</f>
        <v>0</v>
      </c>
      <c r="BL7" s="13">
        <f>IF(AND($BJ7=4,$AY7=1),TVoeD!$C$4,IF(AND($BJ7=4,$AY7=2),TVoeD!$D$4,IF(AND($BJ7=4,$AY7=3),TVoeD!$E$4,IF(AND($BJ7=4,$AY7=4),TVoeD!$F$4,
IF(AND($BJ7=4,$AY7=5),TVoeD!$G$4,
IF(AND($BJ7=4,$AY7=6),TVoeD!$H$4,
IF(AND($BJ7="8a",$AY7=1),TVoeD!$C$5,
IF(AND($BJ7="8a",$AY7=2),TVoeD!$D$5,
IF(AND($BJ7="8a",$AY7=3),TVoeD!$E$5,
IF(AND($BJ7="8a",$AY7=4),TVoeD!$F$5,
IF(AND($BJ7="8a",$AY7=5),TVoeD!$G$5,
IF(AND($BJ7="8a",$AY7=6),TVoeD!$H$5,
IF(AND($BJ7=13,$AY7=1),TVoeD!$C$6,
IF(AND($BJ7=13,$AY7=2),TVoeD!$D$6,
IF(AND($BJ7=13,$AY7=3),TVoeD!$E$6,
IF(AND($BJ7=13,$AY7=4),TVoeD!$F$6,
IF(AND($BJ7=13,$AY7=5),TVoeD!$G$6,
IF(AND($BJ7=13,$AY7=6),TVoeD!$H$6,
IF(AND($BJ7=15,$AY7=1),TVoeD!$C$7,
IF(AND($BJ7=15,$AY7=2),TVoeD!$D$7,
IF(AND($BJ7=15,$AY7=3),TVoeD!$E$7,
IF(AND($BJ7=15,$AY7=4),TVoeD!$F$7,
IF(AND($BJ7=15,$AY7=5),TVoeD!$G$7,
IF(AND($BJ7=15,$AY7=6),TVoeD!$H$7,
IF(AND($BJ7=16,$AY7=1),TVoeD!$C$8,
IF(AND($BJ7=16,$AY7=2),TVoeD!$D$8,
IF(AND($BJ7=16,$AY7=3),TVoeD!$E$8,
IF(AND($BJ7=16,$AY7=4),TVoeD!$F$8,
IF(AND($BJ7=16,$AY7=5),TVoeD!$G$8,
IF(AND($BJ7=16,$AY7=6),TVoeD!$H$8,
IF(AND($BJ7=17,$AY7=1),TVoeD!$C$9,
IF(AND($BJ7=17,$AY7=2),TVoeD!$D$9,
IF(AND($BJ7=17,$AY7=3),TVoeD!$E$9,
IF(AND($BJ7=17,$AY7=4),TVoeD!$F$9,
IF(AND($BJ7=17,$AY7=5),TVoeD!$G$9,
IF(AND($BJ7=17,$AY7=6),TVoeD!$H$9,
IF(AND($BJ7=18,$AY7=1),TVoeD!$C$10,
IF(AND($BJ7=18,$AY7=2),TVoeD!$D$10,
IF(AND($BJ7=18,$AY7=4),TVoeD!$F$10,
IF(AND($BJ7=18,$AY7=5),TVoeD!$G$10,
IF(AND($BJ7=18,$AY7=6),TVoeD!$H$10,
IF(AND($BJ7=9,$AY7=1),TVoeD!$C$11,
IF(AND($BJ7=9,$AY7=2),TVoeD!$D$11,
IF(AND($BJ7=9,$AY7=3),TVoeD!$E$11,
IF(AND($BJ7=9,$AY7=4),TVoeD!$F$11,
IF(AND($BJ7=9,$AY7=5),TVoeD!$G$11,
IF(AND($BJ7=9,$AY7=6),TVoeD!$H$11,
IF(AND($BJ7=3,$AY7=1),TVoeD!$C$12,
IF(AND($BJ7=3,$AY7=2),TVoeD!$D$12,
IF(AND($BJ7=3,$AY7=3),TVoeD!$E$12,
IF(AND($BJ7=3,$AY7=4),TVoeD!$F$12,
IF(AND($BJ7=3,$AY7=5),TVoeD!$G$12,
IF(AND($BJ7=3,$AY7=6),TVoeD!$H$12,
)))))))))))))))))))))))))))))))))))))))))))))))))))))</f>
        <v>0</v>
      </c>
      <c r="BM7" s="13">
        <f>IF(AND($BJ7=4,$AZ7=1),TVoeD!$C$17,
IF(AND($BJ7=4,$AZ7=2),TVoeD!$D$17,
IF(AND($BJ7=4,$AZ7=3),TVoeD!$E$17,
IF(AND($BJ7=4,$AZ7=4),TVoeD!$F$17,
IF(AND($BJ7=4,$AZ7=5),TVoeD!$G$17,
IF(AND($BJ7=4,$AZ7=6),TVoeD!$H$17,
IF(AND($BJ7="8a",$AZ7=1),TVoeD!$C$18,
IF(AND($BJ7="8a",$AZ7=2),TVoeD!$D$18,
IF(AND($BJ7="8a",$AZ7=3),TVoeD!$E$18,
IF(AND($BJ7="8a",$AZ7=4),TVoeD!$F$18,
IF(AND($BJ7="8a",$AZ7=5),TVoeD!$G$18,
IF(AND($BJ7="8a",$AZ7=6),TVoeD!$H$18,
IF(AND($BJ7=13,$AZ7=1),TVoeD!$C$19,
IF(AND($BJ7=13,$AZ7=2),TVoeD!$D$19,
IF(AND($BJ7=13,$AZ7=3),TVoeD!$E$19,
IF(AND($BJ7=13,$AZ7=4),TVoeD!$F$19,
IF(AND($BJ7=13,$AZ7=5),TVoeD!$G$19,
IF(AND($BJ7=13,$AZ7=6),TVoeD!$H$19,
IF(AND($BJ7=15,$AZ7=1),TVoeD!$C$20,
IF(AND($BJ7=15,$AZ7=2),TVoeD!$D$20,
IF(AND($BJ7=15,$AZ7=3),TVoeD!$E$20,
IF(AND($BJ7=15,$AZ7=4),TVoeD!$F$20,
IF(AND($BJ7=15,$AZ7=5),TVoeD!$G$20,
IF(AND($BJ7=15,$AZ7=6),TVoeD!$H$20,
IF(AND($BJ7=16,$AZ7=1),TVoeD!$C$21,
IF(AND($BJ7=16,$AZ7=2),TVoeD!$D$21,
IF(AND($BJ7=16,$AZ7=3),TVoeD!$E$21,
IF(AND($BJ7=16,$AZ7=4),TVoeD!$F$21,
IF(AND($BJ7=16,$AZ7=5),TVoeD!$G$21,
IF(AND($BJ7=16,$AZ7=6),TVoeD!$H$21,
IF(AND($BJ7=17,$AZ7=1),TVoeD!$C$22,
IF(AND($BJ7=17,$AZ7=2),TVoeD!$D$22,
IF(AND($BJ7=17,$AZ7=3),TVoeD!$E$22,
IF(AND($BJ7=17,$AZ7=4),TVoeD!$F$22,
IF(AND($BJ7=17,$AZ7=5),TVoeD!$G$22,
IF(AND($BJ7=17,$AZ7=6),TVoeD!$H$22,
IF(AND($BJ7=18,$AZ7=1),TVoeD!$C$23,
IF(AND($BJ7=18,$AZ7=2),TVoeD!$D$23,
IF(AND($BJ7=18,$AZ7=4),TVoeD!$F$23,
IF(AND($BJ7=18,$AZ7=5),TVoeD!$G$23,
IF(AND($BJ7=18,$AZ7=6),TVoeD!$H$23,
IF(AND($BJ7=9,$AZ7=1),TVoeD!$C$24,
IF(AND($BJ7=9,$AZ7=2),TVoeD!$D$24,
IF(AND($BJ7=9,$AZ7=3),TVoeD!$E$24,
IF(AND($BJ7=9,$AZ7=4),TVoeD!$F$24,
IF(AND($BJ7=9,$AZ7=5),TVoeD!$G$24,
IF(AND($BJ7=9,$AZ7=6),TVoeD!$H$24,
IF(AND($BJ7=3,$AZ7=1),TVoeD!$C$25,
IF(AND($BJ7=3,$AZ7=2),TVoeD!$D$25,
IF(AND($BJ7=3,$AZ7=3),TVoeD!$E$25,
IF(AND($BJ7=3,$AZ7=4),TVoeD!$F$25,
IF(AND($BJ7=3,$AZ7=5),TVoeD!$G$25,
IF(AND($BJ7=3,$AZ7=6),TVoeD!$H$25,
)))))))))))))))))))))))))))))))))))))))))))))))))))))</f>
        <v>0</v>
      </c>
      <c r="BN7" s="13">
        <f>IF(AND($BJ7=4,BA7=1),TVoeD!$C$17,
IF(AND($BJ7=4,BA7=2),TVoeD!$D$17,
IF(AND($BJ7=4,BA7=3),TVoeD!$E$17,
IF(AND($BJ7=4,BA7=4),TVoeD!$F$17,
IF(AND($BJ7=4,BA7=5),TVoeD!$G$17,
IF(AND($BJ7=4,BA7=6),TVoeD!$H$17,
IF(AND($BJ7="8a",BA7=1),TVoeD!$C$18,
IF(AND($BJ7="8a",BA7=2),TVoeD!$D$18,
IF(AND($BJ7="8a",BA7=3),TVoeD!$E$18,
IF(AND($BJ7="8a",BA7=4),TVoeD!$F$18,
IF(AND($BJ7="8a",BA7=5),TVoeD!$G$18,
IF(AND($BJ7="8a",BA7=6),TVoeD!$H$18,
IF(AND($BJ7=13,BA7=1),TVoeD!$C$19,
IF(AND($BJ7=13,BA7=2),TVoeD!$D$19,
IF(AND($BJ7=13,BA7=3),TVoeD!$E$19,
IF(AND($BJ7=13,BA7=4),TVoeD!$F$19,
IF(AND($BJ7=13,BA7=5),TVoeD!$G$19,
IF(AND($BJ7=13,BA7=6),TVoeD!$H$19,
IF(AND($BJ7=15,BA7=1),TVoeD!$C$20,
IF(AND($BJ7=15,BA7=2),TVoeD!$D$20,
IF(AND($BJ7=15,BA7=3),TVoeD!$E$20,
IF(AND($BJ7=15,BA7=4),TVoeD!$F$20,
IF(AND($BJ7=15,BA7=5),TVoeD!$G$20,
IF(AND($BJ7=15,BA7=6),TVoeD!$H$20,
IF(AND($BJ7=16,BA7=1),TVoeD!$C$21,
IF(AND($BJ7=16,BA7=2),TVoeD!$D$21,
IF(AND($BJ7=16,BA7=3),TVoeD!$E$21,
IF(AND($BJ7=16,BA7=4),TVoeD!$F$21,
IF(AND($BJ7=16,BA7=5),TVoeD!$G$21,
IF(AND($BJ7=16,BA7=6),TVoeD!$H$21,
IF(AND($BJ7=17,BA7=1),TVoeD!$C$22,
IF(AND($BJ7=17,BA7=2),TVoeD!$D$22,
IF(AND($BJ7=17,BA7=3),TVoeD!$E$22,
IF(AND($BJ7=17,BA7=4),TVoeD!$F$22,
IF(AND($BJ7=17,BA7=5),TVoeD!$G$22,
IF(AND($BJ7=17,BA7=6),TVoeD!$H$22,
IF(AND($BJ7=18,BA7=1),TVoeD!$C$23,
IF(AND($BJ7=18,BA7=2),TVoeD!$D$23,
IF(AND($BJ7=18,BA7=4),TVoeD!$F$23,
IF(AND($BJ7=18,BA7=5),TVoeD!$G$23,
IF(AND($BJ7=18,BA7=6),TVoeD!$H$23,
IF(AND($BJ7=9,BA7=1),TVoeD!$C$24,
IF(AND($BJ7=9,BA7=2),TVoeD!$D$24,
IF(AND($BJ7=9,BA7=3),TVoeD!$E$24,
IF(AND($BJ7=9,BA7=4),TVoeD!$F$24,
IF(AND($BJ7=9,BA7=5),TVoeD!$G$24,
IF(AND($BJ7=9,BA7=6),TVoeD!$H$24,
IF(AND($BJ7=3,BA7=1),TVoeD!$C$25,
IF(AND($BJ7=3,BA7=2),TVoeD!$D$25,
IF(AND($BJ7=3,BA7=3),TVoeD!$E$25,
IF(AND($BJ7=3,BA7=4),TVoeD!$F$25,
IF(AND($BJ7=3,BA7=5),TVoeD!$G$25,
IF(AND($BJ7=3,BA7=6),TVoeD!$H$25,
)))))))))))))))))))))))))))))))))))))))))))))))))))))</f>
        <v>0</v>
      </c>
      <c r="BO7" s="13">
        <f>IF(AND($BJ7=4,BB7=1),TVoeD!$C$17,
IF(AND($BJ7=4,BB7=2),TVoeD!$D$17,
IF(AND($BJ7=4,BB7=3),TVoeD!$E$17,
IF(AND($BJ7=4,BB7=4),TVoeD!$F$17,
IF(AND($BJ7=4,BB7=5),TVoeD!$G$17,
IF(AND($BJ7=4,BB7=6),TVoeD!$H$17,
IF(AND($BJ7="8a",BB7=1),TVoeD!$C$18,
IF(AND($BJ7="8a",BB7=2),TVoeD!$D$18,
IF(AND($BJ7="8a",BB7=3),TVoeD!$E$18,
IF(AND($BJ7="8a",BB7=4),TVoeD!$F$18,
IF(AND($BJ7="8a",BB7=5),TVoeD!$G$18,
IF(AND($BJ7="8a",BB7=6),TVoeD!$H$18,
IF(AND($BJ7=13,BB7=1),TVoeD!$C$19,
IF(AND($BJ7=13,BB7=2),TVoeD!$D$19,
IF(AND($BJ7=13,BB7=3),TVoeD!$E$19,
IF(AND($BJ7=13,BB7=4),TVoeD!$F$19,
IF(AND($BJ7=13,BB7=5),TVoeD!$G$19,
IF(AND($BJ7=13,BB7=6),TVoeD!$H$19,
IF(AND($BJ7=15,BB7=1),TVoeD!$C$20,
IF(AND($BJ7=15,BB7=2),TVoeD!$D$20,
IF(AND($BJ7=15,BB7=3),TVoeD!$E$20,
IF(AND($BJ7=15,BB7=4),TVoeD!$F$20,
IF(AND($BJ7=15,BB7=5),TVoeD!$G$20,
IF(AND($BJ7=15,BB7=6),TVoeD!$H$20,
IF(AND($BJ7=16,BB7=1),TVoeD!$C$21,
IF(AND($BJ7=16,BB7=2),TVoeD!$D$21,
IF(AND($BJ7=16,BB7=3),TVoeD!$E$21,
IF(AND($BJ7=16,BB7=4),TVoeD!$F$21,
IF(AND($BJ7=16,BB7=5),TVoeD!$G$21,
IF(AND($BJ7=16,BB7=6),TVoeD!$H$21,
IF(AND($BJ7=17,BB7=1),TVoeD!$C$22,
IF(AND($BJ7=17,BB7=2),TVoeD!$D$22,
IF(AND($BJ7=17,BB7=3),TVoeD!$E$22,
IF(AND($BJ7=17,BB7=4),TVoeD!$F$22,
IF(AND($BJ7=17,BB7=5),TVoeD!$G$22,
IF(AND($BJ7=17,BB7=6),TVoeD!$H$22,
IF(AND($BJ7=18,BB7=1),TVoeD!$C$23,
IF(AND($BJ7=18,BB7=2),TVoeD!$D$23,
IF(AND($BJ7=18,BB7=4),TVoeD!$F$23,
IF(AND($BJ7=18,BB7=5),TVoeD!$G$23,
IF(AND($BJ7=18,BB7=6),TVoeD!$H$23,
IF(AND($BJ7=9,BB7=1),TVoeD!$C$24,
IF(AND($BJ7=9,BB7=2),TVoeD!$D$24,
IF(AND($BJ7=9,BB7=3),TVoeD!$E$24,
IF(AND($BJ7=9,BB7=4),TVoeD!$F$24,
IF(AND($BJ7=9,BB7=5),TVoeD!$G$24,
IF(AND($BJ7=9,BB7=6),TVoeD!$H$24,
IF(AND($BJ7=3,BB7=1),TVoeD!$C$25,
IF(AND($BJ7=3,BB7=2),TVoeD!$D$25,
IF(AND($BJ7=3,BB7=3),TVoeD!$E$25,
IF(AND($BJ7=3,BB7=4),TVoeD!$F$25,
IF(AND($BJ7=3,BB7=5),TVoeD!$G$25,
IF(AND($BJ7=3,BB7=6),TVoeD!$H$25,
)))))))))))))))))))))))))))))))))))))))))))))))))))))</f>
        <v>0</v>
      </c>
      <c r="BP7" s="13">
        <f>IF(AND($BJ7=4,BC7=1),TVoeD!$C$17,
IF(AND($BJ7=4,BC7=2),TVoeD!$D$17,
IF(AND($BJ7=4,BC7=3),TVoeD!$E$17,
IF(AND($BJ7=4,BC7=4),TVoeD!$F$17,
IF(AND($BJ7=4,BC7=5),TVoeD!$G$17,
IF(AND($BJ7=4,BC7=6),TVoeD!$H$17,
IF(AND($BJ7="8a",BC7=1),TVoeD!$C$18,
IF(AND($BJ7="8a",BC7=2),TVoeD!$D$18,
IF(AND($BJ7="8a",BC7=3),TVoeD!$E$18,
IF(AND($BJ7="8a",BC7=4),TVoeD!$F$18,
IF(AND($BJ7="8a",BC7=5),TVoeD!$G$18,
IF(AND($BJ7="8a",BC7=6),TVoeD!$H$18,
IF(AND($BJ7=13,BC7=1),TVoeD!$C$19,
IF(AND($BJ7=13,BC7=2),TVoeD!$D$19,
IF(AND($BJ7=13,BC7=3),TVoeD!$E$19,
IF(AND($BJ7=13,BC7=4),TVoeD!$F$19,
IF(AND($BJ7=13,BC7=5),TVoeD!$G$19,
IF(AND($BJ7=13,BC7=6),TVoeD!$H$19,
IF(AND($BJ7=15,BC7=1),TVoeD!$C$20,
IF(AND($BJ7=15,BC7=2),TVoeD!$D$20,
IF(AND($BJ7=15,BC7=3),TVoeD!$E$20,
IF(AND($BJ7=15,BC7=4),TVoeD!$F$20,
IF(AND($BJ7=15,BC7=5),TVoeD!$G$20,
IF(AND($BJ7=15,BC7=6),TVoeD!$H$20,
IF(AND($BJ7=16,BC7=1),TVoeD!$C$21,
IF(AND($BJ7=16,BC7=2),TVoeD!$D$21,
IF(AND($BJ7=16,BC7=3),TVoeD!$E$21,
IF(AND($BJ7=16,BC7=4),TVoeD!$F$21,
IF(AND($BJ7=16,BC7=5),TVoeD!$G$21,
IF(AND($BJ7=16,BC7=6),TVoeD!$H$21,
IF(AND($BJ7=17,BC7=1),TVoeD!$C$22,
IF(AND($BJ7=17,BC7=2),TVoeD!$D$22,
IF(AND($BJ7=17,BC7=3),TVoeD!$E$22,
IF(AND($BJ7=17,BC7=4),TVoeD!$F$22,
IF(AND($BJ7=17,BC7=5),TVoeD!$G$22,
IF(AND($BJ7=17,BC7=6),TVoeD!$H$22,
IF(AND($BJ7=18,BC7=1),TVoeD!$C$23,
IF(AND($BJ7=18,BC7=2),TVoeD!$D$23,
IF(AND($BJ7=18,BC7=4),TVoeD!$F$23,
IF(AND($BJ7=18,BC7=5),TVoeD!$G$23,
IF(AND($BJ7=18,BC7=6),TVoeD!$H$23,
IF(AND($BJ7=9,BC7=1),TVoeD!$C$24,
IF(AND($BJ7=9,BC7=2),TVoeD!$D$24,
IF(AND($BJ7=9,BC7=3),TVoeD!$E$24,
IF(AND($BJ7=9,BC7=4),TVoeD!$F$24,
IF(AND($BJ7=9,BC7=5),TVoeD!$G$24,
IF(AND($BJ7=9,BC7=6),TVoeD!$H$24,
IF(AND($BJ7=3,BC7=1),TVoeD!$C$25,
IF(AND($BJ7=3,BC7=2),TVoeD!$D$25,
IF(AND($BJ7=3,BC7=3),TVoeD!$E$25,
IF(AND($BJ7=3,BC7=4),TVoeD!$F$25,
IF(AND($BJ7=3,BC7=5),TVoeD!$G$25,
IF(AND($BJ7=3,BC7=6),TVoeD!$H$25,
)))))))))))))))))))))))))))))))))))))))))))))))))))))</f>
        <v>0</v>
      </c>
      <c r="BQ7" s="13">
        <f>IF(AND($BJ7=4,BD7=1),TVoeD!$C$17,
IF(AND($BJ7=4,BD7=2),TVoeD!$D$17,
IF(AND($BJ7=4,BD7=3),TVoeD!$E$17,
IF(AND($BJ7=4,BD7=4),TVoeD!$F$17,
IF(AND($BJ7=4,BD7=5),TVoeD!$G$17,
IF(AND($BJ7=4,BD7=6),TVoeD!$H$17,
IF(AND($BJ7="8a",BD7=1),TVoeD!$C$18,
IF(AND($BJ7="8a",BD7=2),TVoeD!$D$18,
IF(AND($BJ7="8a",BD7=3),TVoeD!$E$18,
IF(AND($BJ7="8a",BD7=4),TVoeD!$F$18,
IF(AND($BJ7="8a",BD7=5),TVoeD!$G$18,
IF(AND($BJ7="8a",BD7=6),TVoeD!$H$18,
IF(AND($BJ7=13,BD7=1),TVoeD!$C$19,
IF(AND($BJ7=13,BD7=2),TVoeD!$D$19,
IF(AND($BJ7=13,BD7=3),TVoeD!$E$19,
IF(AND($BJ7=13,BD7=4),TVoeD!$F$19,
IF(AND($BJ7=13,BD7=5),TVoeD!$G$19,
IF(AND($BJ7=13,BD7=6),TVoeD!$H$19,
IF(AND($BJ7=15,BD7=1),TVoeD!$C$20,
IF(AND($BJ7=15,BD7=2),TVoeD!$D$20,
IF(AND($BJ7=15,BD7=3),TVoeD!$E$20,
IF(AND($BJ7=15,BD7=4),TVoeD!$F$20,
IF(AND($BJ7=15,BD7=5),TVoeD!$G$20,
IF(AND($BJ7=15,BD7=6),TVoeD!$H$20,
IF(AND($BJ7=16,BD7=1),TVoeD!$C$21,
IF(AND($BJ7=16,BD7=2),TVoeD!$D$21,
IF(AND($BJ7=16,BD7=3),TVoeD!$E$21,
IF(AND($BJ7=16,BD7=4),TVoeD!$F$21,
IF(AND($BJ7=16,BD7=5),TVoeD!$G$21,
IF(AND($BJ7=16,BD7=6),TVoeD!$H$21,
IF(AND($BJ7=17,BD7=1),TVoeD!$C$22,
IF(AND($BJ7=17,BD7=2),TVoeD!$D$22,
IF(AND($BJ7=17,BD7=3),TVoeD!$E$22,
IF(AND($BJ7=17,BD7=4),TVoeD!$F$22,
IF(AND($BJ7=17,BD7=5),TVoeD!$G$22,
IF(AND($BJ7=17,BD7=6),TVoeD!$H$22,
IF(AND($BJ7=18,BD7=1),TVoeD!$C$23,
IF(AND($BJ7=18,BD7=2),TVoeD!$D$23,
IF(AND($BJ7=18,BD7=4),TVoeD!$F$23,
IF(AND($BJ7=18,BD7=5),TVoeD!$G$23,
IF(AND($BJ7=18,BD7=6),TVoeD!$H$23,
IF(AND($BJ7=9,BD7=1),TVoeD!$C$24,
IF(AND($BJ7=9,BD7=2),TVoeD!$D$24,
IF(AND($BJ7=9,BD7=3),TVoeD!$E$24,
IF(AND($BJ7=9,BD7=4),TVoeD!$F$24,
IF(AND($BJ7=9,BD7=5),TVoeD!$G$24,
IF(AND($BJ7=9,BD7=6),TVoeD!$H$24,
IF(AND($BJ7=3,BD7=1),TVoeD!$C$25,
IF(AND($BJ7=3,BD7=2),TVoeD!$D$25,
IF(AND($BJ7=3,BD7=3),TVoeD!$E$25,
IF(AND($BJ7=3,BD7=4),TVoeD!$F$25,
IF(AND($BJ7=3,BD7=5),TVoeD!$G$25,
IF(AND($BJ7=3,BD7=6),TVoeD!$H$25,
)))))))))))))))))))))))))))))))))))))))))))))))))))))</f>
        <v>0</v>
      </c>
      <c r="BR7" s="13">
        <f>IF(AND($BJ7=4,BE7=1),TVoeD!$C$17,
IF(AND($BJ7=4,BE7=2),TVoeD!$D$17,
IF(AND($BJ7=4,BE7=3),TVoeD!$E$17,
IF(AND($BJ7=4,BE7=4),TVoeD!$F$17,
IF(AND($BJ7=4,BE7=5),TVoeD!$G$17,
IF(AND($BJ7=4,BE7=6),TVoeD!$H$17,
IF(AND($BJ7="8a",BE7=1),TVoeD!$C$18,
IF(AND($BJ7="8a",BE7=2),TVoeD!$D$18,
IF(AND($BJ7="8a",BE7=3),TVoeD!$E$18,
IF(AND($BJ7="8a",BE7=4),TVoeD!$F$18,
IF(AND($BJ7="8a",BE7=5),TVoeD!$G$18,
IF(AND($BJ7="8a",BE7=6),TVoeD!$H$18,
IF(AND($BJ7=13,BE7=1),TVoeD!$C$19,
IF(AND($BJ7=13,BE7=2),TVoeD!$D$19,
IF(AND($BJ7=13,BE7=3),TVoeD!$E$19,
IF(AND($BJ7=13,BE7=4),TVoeD!$F$19,
IF(AND($BJ7=13,BE7=5),TVoeD!$G$19,
IF(AND($BJ7=13,BE7=6),TVoeD!$H$19,
IF(AND($BJ7=15,BE7=1),TVoeD!$C$20,
IF(AND($BJ7=15,BE7=2),TVoeD!$D$20,
IF(AND($BJ7=15,BE7=3),TVoeD!$E$20,
IF(AND($BJ7=15,BE7=4),TVoeD!$F$20,
IF(AND($BJ7=15,BE7=5),TVoeD!$G$20,
IF(AND($BJ7=15,BE7=6),TVoeD!$H$20,
IF(AND($BJ7=16,BE7=1),TVoeD!$C$21,
IF(AND($BJ7=16,BE7=2),TVoeD!$D$21,
IF(AND($BJ7=16,BE7=3),TVoeD!$E$21,
IF(AND($BJ7=16,BE7=4),TVoeD!$F$21,
IF(AND($BJ7=16,BE7=5),TVoeD!$G$21,
IF(AND($BJ7=16,BE7=6),TVoeD!$H$21,
IF(AND($BJ7=17,BE7=1),TVoeD!$C$22,
IF(AND($BJ7=17,BE7=2),TVoeD!$D$22,
IF(AND($BJ7=17,BE7=3),TVoeD!$E$22,
IF(AND($BJ7=17,BE7=4),TVoeD!$F$22,
IF(AND($BJ7=17,BE7=5),TVoeD!$G$22,
IF(AND($BJ7=17,BE7=6),TVoeD!$H$22,
IF(AND($BJ7=18,BE7=1),TVoeD!$C$23,
IF(AND($BJ7=18,BE7=2),TVoeD!$D$23,
IF(AND($BJ7=18,BE7=4),TVoeD!$F$23,
IF(AND($BJ7=18,BE7=5),TVoeD!$G$23,
IF(AND($BJ7=18,BE7=6),TVoeD!$H$23,
IF(AND($BJ7=9,BE7=1),TVoeD!$C$24,
IF(AND($BJ7=9,BE7=2),TVoeD!$D$24,
IF(AND($BJ7=9,BE7=3),TVoeD!$E$24,
IF(AND($BJ7=9,BE7=4),TVoeD!$F$24,
IF(AND($BJ7=9,BE7=5),TVoeD!$G$24,
IF(AND($BJ7=9,BE7=6),TVoeD!$H$24,
IF(AND($BJ7=3,BE7=1),TVoeD!$C$25,
IF(AND($BJ7=3,BE7=2),TVoeD!$D$25,
IF(AND($BJ7=3,BE7=3),TVoeD!$E$25,
IF(AND($BJ7=3,BE7=4),TVoeD!$F$25,
IF(AND($BJ7=3,BE7=5),TVoeD!$G$25,
IF(AND($BJ7=3,BE7=6),TVoeD!$H$25,
)))))))))))))))))))))))))))))))))))))))))))))))))))))</f>
        <v>0</v>
      </c>
      <c r="BS7" s="13">
        <f>IF(AND($BJ7=4,BF7=1),TVoeD!$C$17,
IF(AND($BJ7=4,BF7=2),TVoeD!$D$17,
IF(AND($BJ7=4,BF7=3),TVoeD!$E$17,
IF(AND($BJ7=4,BF7=4),TVoeD!$F$17,
IF(AND($BJ7=4,BF7=5),TVoeD!$G$17,
IF(AND($BJ7=4,BF7=6),TVoeD!$H$17,
IF(AND($BJ7="8a",BF7=1),TVoeD!$C$18,
IF(AND($BJ7="8a",BF7=2),TVoeD!$D$18,
IF(AND($BJ7="8a",BF7=3),TVoeD!$E$18,
IF(AND($BJ7="8a",BF7=4),TVoeD!$F$18,
IF(AND($BJ7="8a",BF7=5),TVoeD!$G$18,
IF(AND($BJ7="8a",BF7=6),TVoeD!$H$18,
IF(AND($BJ7=13,BF7=1),TVoeD!$C$19,
IF(AND($BJ7=13,BF7=2),TVoeD!$D$19,
IF(AND($BJ7=13,BF7=3),TVoeD!$E$19,
IF(AND($BJ7=13,BF7=4),TVoeD!$F$19,
IF(AND($BJ7=13,BF7=5),TVoeD!$G$19,
IF(AND($BJ7=13,BF7=6),TVoeD!$H$19,
IF(AND($BJ7=15,BF7=1),TVoeD!$C$20,
IF(AND($BJ7=15,BF7=2),TVoeD!$D$20,
IF(AND($BJ7=15,BF7=3),TVoeD!$E$20,
IF(AND($BJ7=15,BF7=4),TVoeD!$F$20,
IF(AND($BJ7=15,BF7=5),TVoeD!$G$20,
IF(AND($BJ7=15,BF7=6),TVoeD!$H$20,
IF(AND($BJ7=16,BF7=1),TVoeD!$C$21,
IF(AND($BJ7=16,BF7=2),TVoeD!$D$21,
IF(AND($BJ7=16,BF7=3),TVoeD!$E$21,
IF(AND($BJ7=16,BF7=4),TVoeD!$F$21,
IF(AND($BJ7=16,BF7=5),TVoeD!$G$21,
IF(AND($BJ7=16,BF7=6),TVoeD!$H$21,
IF(AND($BJ7=17,BF7=1),TVoeD!$C$22,
IF(AND($BJ7=17,BF7=2),TVoeD!$D$22,
IF(AND($BJ7=17,BF7=3),TVoeD!$E$22,
IF(AND($BJ7=17,BF7=4),TVoeD!$F$22,
IF(AND($BJ7=17,BF7=5),TVoeD!$G$22,
IF(AND($BJ7=17,BF7=6),TVoeD!$H$22,
IF(AND($BJ7=18,BF7=1),TVoeD!$C$23,
IF(AND($BJ7=18,BF7=2),TVoeD!$D$23,
IF(AND($BJ7=18,BF7=4),TVoeD!$F$23,
IF(AND($BJ7=18,BF7=5),TVoeD!$G$23,
IF(AND($BJ7=18,BF7=6),TVoeD!$H$23,
IF(AND($BJ7=9,BF7=1),TVoeD!$C$24,
IF(AND($BJ7=9,BF7=2),TVoeD!$D$24,
IF(AND($BJ7=9,BF7=3),TVoeD!$E$24,
IF(AND($BJ7=9,BF7=4),TVoeD!$F$24,
IF(AND($BJ7=9,BF7=5),TVoeD!$G$24,
IF(AND($BJ7=9,BF7=6),TVoeD!$H$24,
IF(AND($BJ7=3,BF7=1),TVoeD!$C$25,
IF(AND($BJ7=3,BF7=2),TVoeD!$D$25,
IF(AND($BJ7=3,BF7=3),TVoeD!$E$25,
IF(AND($BJ7=3,BF7=4),TVoeD!$F$25,
IF(AND($BJ7=3,BF7=5),TVoeD!$G$25,
IF(AND($BJ7=3,BF7=6),TVoeD!$H$25,
)))))))))))))))))))))))))))))))))))))))))))))))))))))</f>
        <v>0</v>
      </c>
      <c r="BT7" s="13">
        <f>IF(AND($BJ7=4,BG7=1),TVoeD!$C$17,
IF(AND($BJ7=4,BG7=2),TVoeD!$D$17,
IF(AND($BJ7=4,BG7=3),TVoeD!$E$17,
IF(AND($BJ7=4,BG7=4),TVoeD!$F$17,
IF(AND($BJ7=4,BG7=5),TVoeD!$G$17,
IF(AND($BJ7=4,BG7=6),TVoeD!$H$17,
IF(AND($BJ7="8a",BG7=1),TVoeD!$C$18,
IF(AND($BJ7="8a",BG7=2),TVoeD!$D$18,
IF(AND($BJ7="8a",BG7=3),TVoeD!$E$18,
IF(AND($BJ7="8a",BG7=4),TVoeD!$F$18,
IF(AND($BJ7="8a",BG7=5),TVoeD!$G$18,
IF(AND($BJ7="8a",BG7=6),TVoeD!$H$18,
IF(AND($BJ7=13,BG7=1),TVoeD!$C$19,
IF(AND($BJ7=13,BG7=2),TVoeD!$D$19,
IF(AND($BJ7=13,BG7=3),TVoeD!$E$19,
IF(AND($BJ7=13,BG7=4),TVoeD!$F$19,
IF(AND($BJ7=13,BG7=5),TVoeD!$G$19,
IF(AND($BJ7=13,BG7=6),TVoeD!$H$19,
IF(AND($BJ7=15,BG7=1),TVoeD!$C$20,
IF(AND($BJ7=15,BG7=2),TVoeD!$D$20,
IF(AND($BJ7=15,BG7=3),TVoeD!$E$20,
IF(AND($BJ7=15,BG7=4),TVoeD!$F$20,
IF(AND($BJ7=15,BG7=5),TVoeD!$G$20,
IF(AND($BJ7=15,BG7=6),TVoeD!$H$20,
IF(AND($BJ7=16,BG7=1),TVoeD!$C$21,
IF(AND($BJ7=16,BG7=2),TVoeD!$D$21,
IF(AND($BJ7=16,BG7=3),TVoeD!$E$21,
IF(AND($BJ7=16,BG7=4),TVoeD!$F$21,
IF(AND($BJ7=16,BG7=5),TVoeD!$G$21,
IF(AND($BJ7=16,BG7=6),TVoeD!$H$21,
IF(AND($BJ7=17,BG7=1),TVoeD!$C$22,
IF(AND($BJ7=17,BG7=2),TVoeD!$D$22,
IF(AND($BJ7=17,BG7=3),TVoeD!$E$22,
IF(AND($BJ7=17,BG7=4),TVoeD!$F$22,
IF(AND($BJ7=17,BG7=5),TVoeD!$G$22,
IF(AND($BJ7=17,BG7=6),TVoeD!$H$22,
IF(AND($BJ7=18,BG7=1),TVoeD!$C$23,
IF(AND($BJ7=18,BG7=2),TVoeD!$D$23,
IF(AND($BJ7=18,BG7=4),TVoeD!$F$23,
IF(AND($BJ7=18,BG7=5),TVoeD!$G$23,
IF(AND($BJ7=18,BG7=6),TVoeD!$H$23,
IF(AND($BJ7=9,BG7=1),TVoeD!$C$24,
IF(AND($BJ7=9,BG7=2),TVoeD!$D$24,
IF(AND($BJ7=9,BG7=3),TVoeD!$E$24,
IF(AND($BJ7=9,BG7=4),TVoeD!$F$24,
IF(AND($BJ7=9,BG7=5),TVoeD!$G$24,
IF(AND($BJ7=9,BG7=6),TVoeD!$H$24,
IF(AND($BJ7=3,BG7=1),TVoeD!$C$25,
IF(AND($BJ7=3,BG7=2),TVoeD!$D$25,
IF(AND($BJ7=3,BG7=3),TVoeD!$E$25,
IF(AND($BJ7=3,BG7=4),TVoeD!$F$25,
IF(AND($BJ7=3,BG7=5),TVoeD!$G$25,
IF(AND($BJ7=3,BG7=6),TVoeD!$H$25,
)))))))))))))))))))))))))))))))))))))))))))))))))))))</f>
        <v>0</v>
      </c>
      <c r="BU7" s="13">
        <f>IF(AND($BJ7=4,BH7=1),TVoeD!$C$17,
IF(AND($BJ7=4,BH7=2),TVoeD!$D$17,
IF(AND($BJ7=4,BH7=3),TVoeD!$E$17,
IF(AND($BJ7=4,BH7=4),TVoeD!$F$17,
IF(AND($BJ7=4,BH7=5),TVoeD!$G$17,
IF(AND($BJ7=4,BH7=6),TVoeD!$H$17,
IF(AND($BJ7="8a",BH7=1),TVoeD!$C$18,
IF(AND($BJ7="8a",BH7=2),TVoeD!$D$18,
IF(AND($BJ7="8a",BH7=3),TVoeD!$E$18,
IF(AND($BJ7="8a",BH7=4),TVoeD!$F$18,
IF(AND($BJ7="8a",BH7=5),TVoeD!$G$18,
IF(AND($BJ7="8a",BH7=6),TVoeD!$H$18,
IF(AND($BJ7=13,BH7=1),TVoeD!$C$19,
IF(AND($BJ7=13,BH7=2),TVoeD!$D$19,
IF(AND($BJ7=13,BH7=3),TVoeD!$E$19,
IF(AND($BJ7=13,BH7=4),TVoeD!$F$19,
IF(AND($BJ7=13,BH7=5),TVoeD!$G$19,
IF(AND($BJ7=13,BH7=6),TVoeD!$H$19,
IF(AND($BJ7=15,BH7=1),TVoeD!$C$20,
IF(AND($BJ7=15,BH7=2),TVoeD!$D$20,
IF(AND($BJ7=15,BH7=3),TVoeD!$E$20,
IF(AND($BJ7=15,BH7=4),TVoeD!$F$20,
IF(AND($BJ7=15,BH7=5),TVoeD!$G$20,
IF(AND($BJ7=15,BH7=6),TVoeD!$H$20,
IF(AND($BJ7=16,BH7=1),TVoeD!$C$21,
IF(AND($BJ7=16,BH7=2),TVoeD!$D$21,
IF(AND($BJ7=16,BH7=3),TVoeD!$E$21,
IF(AND($BJ7=16,BH7=4),TVoeD!$F$21,
IF(AND($BJ7=16,BH7=5),TVoeD!$G$21,
IF(AND($BJ7=16,BH7=6),TVoeD!$H$21,
IF(AND($BJ7=17,BH7=1),TVoeD!$C$22,
IF(AND($BJ7=17,BH7=2),TVoeD!$D$22,
IF(AND($BJ7=17,BH7=3),TVoeD!$E$22,
IF(AND($BJ7=17,BH7=4),TVoeD!$F$22,
IF(AND($BJ7=17,BH7=5),TVoeD!$G$22,
IF(AND($BJ7=17,BH7=6),TVoeD!$H$22,
IF(AND($BJ7=18,BH7=1),TVoeD!$C$23,
IF(AND($BJ7=18,BH7=2),TVoeD!$D$23,
IF(AND($BJ7=18,BH7=4),TVoeD!$F$23,
IF(AND($BJ7=18,BH7=5),TVoeD!$G$23,
IF(AND($BJ7=18,BH7=6),TVoeD!$H$23,
IF(AND($BJ7=9,BH7=1),TVoeD!$C$24,
IF(AND($BJ7=9,BH7=2),TVoeD!$D$24,
IF(AND($BJ7=9,BH7=3),TVoeD!$E$24,
IF(AND($BJ7=9,BH7=4),TVoeD!$F$24,
IF(AND($BJ7=9,BH7=5),TVoeD!$G$24,
IF(AND($BJ7=9,BH7=6),TVoeD!$H$24,
IF(AND($BJ7=3,BH7=1),TVoeD!$C$25,
IF(AND($BJ7=3,BH7=2),TVoeD!$D$25,
IF(AND($BJ7=3,BH7=3),TVoeD!$E$25,
IF(AND($BJ7=3,BH7=4),TVoeD!$F$25,
IF(AND($BJ7=3,BH7=5),TVoeD!$G$25,
IF(AND($BJ7=3,BH7=6),TVoeD!$H$25,
)))))))))))))))))))))))))))))))))))))))))))))))))))))</f>
        <v>0</v>
      </c>
      <c r="BV7" s="13">
        <f>IF(AND($BJ7=4,BI7=1),TVoeD!$C$17,
IF(AND($BJ7=4,BI7=2),TVoeD!$D$17,
IF(AND($BJ7=4,BI7=3),TVoeD!$E$17,
IF(AND($BJ7=4,BI7=4),TVoeD!$F$17,
IF(AND($BJ7=4,BI7=5),TVoeD!$G$17,
IF(AND($BJ7=4,BI7=6),TVoeD!$H$17,
IF(AND($BJ7="8a",BI7=1),TVoeD!$C$18,
IF(AND($BJ7="8a",BI7=2),TVoeD!$D$18,
IF(AND($BJ7="8a",BI7=3),TVoeD!$E$18,
IF(AND($BJ7="8a",BI7=4),TVoeD!$F$18,
IF(AND($BJ7="8a",BI7=5),TVoeD!$G$18,
IF(AND($BJ7="8a",BI7=6),TVoeD!$H$18,
IF(AND($BJ7=13,BI7=1),TVoeD!$C$19,
IF(AND($BJ7=13,BI7=2),TVoeD!$D$19,
IF(AND($BJ7=13,BI7=3),TVoeD!$E$19,
IF(AND($BJ7=13,BI7=4),TVoeD!$F$19,
IF(AND($BJ7=13,BI7=5),TVoeD!$G$19,
IF(AND($BJ7=13,BI7=6),TVoeD!$H$19,
IF(AND($BJ7=15,BI7=1),TVoeD!$C$20,
IF(AND($BJ7=15,BI7=2),TVoeD!$D$20,
IF(AND($BJ7=15,BI7=3),TVoeD!$E$20,
IF(AND($BJ7=15,BI7=4),TVoeD!$F$20,
IF(AND($BJ7=15,BI7=5),TVoeD!$G$20,
IF(AND($BJ7=15,BI7=6),TVoeD!$H$20,
IF(AND($BJ7=16,BI7=1),TVoeD!$C$21,
IF(AND($BJ7=16,BI7=2),TVoeD!$D$21,
IF(AND($BJ7=16,BI7=3),TVoeD!$E$21,
IF(AND($BJ7=16,BI7=4),TVoeD!$F$21,
IF(AND($BJ7=16,BI7=5),TVoeD!$G$21,
IF(AND($BJ7=16,BI7=6),TVoeD!$H$21,
IF(AND($BJ7=17,BI7=1),TVoeD!$C$22,
IF(AND($BJ7=17,BI7=2),TVoeD!$D$22,
IF(AND($BJ7=17,BI7=3),TVoeD!$E$22,
IF(AND($BJ7=17,BI7=4),TVoeD!$F$22,
IF(AND($BJ7=17,BI7=5),TVoeD!$G$22,
IF(AND($BJ7=17,BI7=6),TVoeD!$H$22,
IF(AND($BJ7=18,BI7=1),TVoeD!$C$23,
IF(AND($BJ7=18,BI7=2),TVoeD!$D$23,
IF(AND($BJ7=18,BI7=4),TVoeD!$F$23,
IF(AND($BJ7=18,BI7=5),TVoeD!$G$23,
IF(AND($BJ7=18,BI7=6),TVoeD!$H$23,
IF(AND($BJ7=9,BI7=1),TVoeD!$C$24,
IF(AND($BJ7=9,BI7=2),TVoeD!$D$24,
IF(AND($BJ7=9,BI7=3),TVoeD!$E$24,
IF(AND($BJ7=9,BI7=4),TVoeD!$F$24,
IF(AND($BJ7=9,BI7=5),TVoeD!$G$24,
IF(AND($BJ7=9,BI7=6),TVoeD!$H$24,
IF(AND($BJ7=3,BI7=1),TVoeD!$C$25,
IF(AND($BJ7=3,BI7=2),TVoeD!$D$25,
IF(AND($BJ7=3,BI7=3),TVoeD!$E$25,
IF(AND($BJ7=3,BI7=4),TVoeD!$F$25,
IF(AND($BJ7=3,BI7=5),TVoeD!$G$25,
IF(AND($BJ7=3,BI7=6),TVoeD!$H$25,
)))))))))))))))))))))))))))))))))))))))))))))))))))))</f>
        <v>0</v>
      </c>
      <c r="BW7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7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7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7" s="14">
        <f>Tabelle3[[#This Row],[Wochenarbeitszeit]]/39</f>
        <v>0</v>
      </c>
      <c r="CA7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7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7" s="24">
        <f>Tabelle3[[#This Row],[Gesamt]]-Tabelle3[[#This Row],[Anteil. Jahresbrutto laut TvöD SuE (tatsächl. Stellenanteil, tatsächl. Tätigkeitsmonate)]]</f>
        <v>0</v>
      </c>
      <c r="CD7" s="14" t="e">
        <f>Tabelle3[[#This Row],[Delta Tarif und real]]/Tabelle3[[#This Row],[Anteil. Jahresbrutto laut TvöD SuE (tatsächl. Stellenanteil, tatsächl. Tätigkeitsmonate)]]</f>
        <v>#DIV/0!</v>
      </c>
      <c r="CF7" s="37"/>
    </row>
    <row r="8" spans="1:90" s="4" customFormat="1" ht="28" customHeight="1" x14ac:dyDescent="0.2">
      <c r="A8" s="23"/>
      <c r="B8" s="35"/>
      <c r="C8" s="35"/>
      <c r="D8" s="36"/>
      <c r="E8" s="36"/>
      <c r="F8" s="9"/>
      <c r="G8" s="9"/>
      <c r="H8" s="78">
        <f>SUM(F8*SUM(Tabelle3[[#This Row],[Im Januar tätig]]:Tabelle3[[#This Row],[im Dezember tätig]]), G8)</f>
        <v>0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31"/>
      <c r="V8" s="33"/>
      <c r="W8" s="44" t="str">
        <f>IF($U8="","",(DATEDIF($U8,$X8,"M")-Tabelle3[[#This Row],[Arbeitspausen vor Betriebszugehörigkeit (Monate)]])/12)</f>
        <v/>
      </c>
      <c r="X8" s="31"/>
      <c r="Y8" s="33"/>
      <c r="Z8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8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8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8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8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8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8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8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8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8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8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8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8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8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8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8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8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8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8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8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8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8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8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8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8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8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8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8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8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8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8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8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8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8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8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8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8" s="17"/>
      <c r="BK8" s="13">
        <f>IF(AND($BJ8=4,$AX8=1),TVoeD!$C$4,IF(AND($BJ8=4,$AX8=2),TVoeD!$D$4,IF(AND($BJ8=4,$AX8=3),TVoeD!$E$4,IF(AND($BJ8=4,$AX8=4),TVoeD!$F$4,
IF(AND($BJ8=4,$AX8=5),TVoeD!$G$4,
IF(AND($BJ8=4,$AX8=6),TVoeD!$H$4,
IF(AND($BJ8="8a",$AX8=1),TVoeD!$C$5,
IF(AND($BJ8="8a",$AX8=2),TVoeD!$D$5,
IF(AND($BJ8="8a",$AX8=3),TVoeD!$E$5,
IF(AND($BJ8="8a",$AX8=4),TVoeD!$F$5,
IF(AND($BJ8="8a",$AX8=5),TVoeD!$G$5,
IF(AND($BJ8="8a",$AX8=6),TVoeD!$H$5,
IF(AND($BJ8=13,$AX8=1),TVoeD!$C$6,
IF(AND($BJ8=13,$AX8=2),TVoeD!$D$6,
IF(AND($BJ8=13,$AX8=3),TVoeD!$E$6,
IF(AND($BJ8=13,$AX8=4),TVoeD!$F$6,
IF(AND($BJ8=13,$AX8=5),TVoeD!$G$6,
IF(AND($BJ8=13,$AX8=6),TVoeD!$H$6,
IF(AND($BJ8=15,$AX8=1),TVoeD!$C$7,
IF(AND($BJ8=15,$AX8=2),TVoeD!$D$7,
IF(AND($BJ8=15,$AX8=3),TVoeD!$E$7,
IF(AND($BJ8=15,$AX8=4),TVoeD!$F$7,
IF(AND($BJ8=15,$AX8=5),TVoeD!$G$7,
IF(AND($BJ8=15,$AX8=6),TVoeD!$H$7,
IF(AND($BJ8=16,$AX8=1),TVoeD!$C$8,
IF(AND($BJ8=16,$AX8=2),TVoeD!$D$8,
IF(AND($BJ8=16,$AX8=3),TVoeD!$E$8,
IF(AND($BJ8=16,$AX8=4),TVoeD!$F$8,
IF(AND($BJ8=16,$AX8=5),TVoeD!$G$8,
IF(AND($BJ8=16,$AX8=6),TVoeD!$H$8,
IF(AND($BJ8=17,$AX8=1),TVoeD!$C$9,
IF(AND($BJ8=17,$AX8=2),TVoeD!$D$9,
IF(AND($BJ8=17,$AX8=3),TVoeD!$E$9,
IF(AND($BJ8=17,$AX8=4),TVoeD!$F$9,
IF(AND($BJ8=17,$AX8=5),TVoeD!$G$9,
IF(AND($BJ8=17,$AX8=6),TVoeD!$H$9,
IF(AND($BJ8=18,$AX8=1),TVoeD!$C$10,
IF(AND($BJ8=18,$AX8=2),TVoeD!$D$10,
IF(AND($BJ8=18,$AX8=4),TVoeD!$F$10,
IF(AND($BJ8=18,$AX8=5),TVoeD!$G$10,
IF(AND($BJ8=18,$AX8=6),TVoeD!$H$10,
IF(AND($BJ8=9,$AX8=1),TVoeD!$C$11,
IF(AND($BJ8=9,$AX8=2),TVoeD!$D$11,
IF(AND($BJ8=9,$AX8=3),TVoeD!$E$11,
IF(AND($BJ8=9,$AX8=4),TVoeD!$F$11,
IF(AND($BJ8=9,$AX8=5),TVoeD!$G$11,
IF(AND($BJ8=9,$AX8=6),TVoeD!$H$11,
IF(AND($BJ8=3,$AX8=1),TVoeD!$C$12,
IF(AND($BJ8=3,$AX8=2),TVoeD!$D$12,
IF(AND($BJ8=3,$AX8=3),TVoeD!$E$12,
IF(AND($BJ8=3,$AX8=4),TVoeD!$F$12,
IF(AND($BJ8=3,$AX8=5),TVoeD!$G$12,
IF(AND($BJ8=3,$AX8=6),TVoeD!$H$12,
)))))))))))))))))))))))))))))))))))))))))))))))))))))</f>
        <v>0</v>
      </c>
      <c r="BL8" s="13">
        <f>IF(AND($BJ8=4,$AY8=1),TVoeD!$C$4,IF(AND($BJ8=4,$AY8=2),TVoeD!$D$4,IF(AND($BJ8=4,$AY8=3),TVoeD!$E$4,IF(AND($BJ8=4,$AY8=4),TVoeD!$F$4,
IF(AND($BJ8=4,$AY8=5),TVoeD!$G$4,
IF(AND($BJ8=4,$AY8=6),TVoeD!$H$4,
IF(AND($BJ8="8a",$AY8=1),TVoeD!$C$5,
IF(AND($BJ8="8a",$AY8=2),TVoeD!$D$5,
IF(AND($BJ8="8a",$AY8=3),TVoeD!$E$5,
IF(AND($BJ8="8a",$AY8=4),TVoeD!$F$5,
IF(AND($BJ8="8a",$AY8=5),TVoeD!$G$5,
IF(AND($BJ8="8a",$AY8=6),TVoeD!$H$5,
IF(AND($BJ8=13,$AY8=1),TVoeD!$C$6,
IF(AND($BJ8=13,$AY8=2),TVoeD!$D$6,
IF(AND($BJ8=13,$AY8=3),TVoeD!$E$6,
IF(AND($BJ8=13,$AY8=4),TVoeD!$F$6,
IF(AND($BJ8=13,$AY8=5),TVoeD!$G$6,
IF(AND($BJ8=13,$AY8=6),TVoeD!$H$6,
IF(AND($BJ8=15,$AY8=1),TVoeD!$C$7,
IF(AND($BJ8=15,$AY8=2),TVoeD!$D$7,
IF(AND($BJ8=15,$AY8=3),TVoeD!$E$7,
IF(AND($BJ8=15,$AY8=4),TVoeD!$F$7,
IF(AND($BJ8=15,$AY8=5),TVoeD!$G$7,
IF(AND($BJ8=15,$AY8=6),TVoeD!$H$7,
IF(AND($BJ8=16,$AY8=1),TVoeD!$C$8,
IF(AND($BJ8=16,$AY8=2),TVoeD!$D$8,
IF(AND($BJ8=16,$AY8=3),TVoeD!$E$8,
IF(AND($BJ8=16,$AY8=4),TVoeD!$F$8,
IF(AND($BJ8=16,$AY8=5),TVoeD!$G$8,
IF(AND($BJ8=16,$AY8=6),TVoeD!$H$8,
IF(AND($BJ8=17,$AY8=1),TVoeD!$C$9,
IF(AND($BJ8=17,$AY8=2),TVoeD!$D$9,
IF(AND($BJ8=17,$AY8=3),TVoeD!$E$9,
IF(AND($BJ8=17,$AY8=4),TVoeD!$F$9,
IF(AND($BJ8=17,$AY8=5),TVoeD!$G$9,
IF(AND($BJ8=17,$AY8=6),TVoeD!$H$9,
IF(AND($BJ8=18,$AY8=1),TVoeD!$C$10,
IF(AND($BJ8=18,$AY8=2),TVoeD!$D$10,
IF(AND($BJ8=18,$AY8=4),TVoeD!$F$10,
IF(AND($BJ8=18,$AY8=5),TVoeD!$G$10,
IF(AND($BJ8=18,$AY8=6),TVoeD!$H$10,
IF(AND($BJ8=9,$AY8=1),TVoeD!$C$11,
IF(AND($BJ8=9,$AY8=2),TVoeD!$D$11,
IF(AND($BJ8=9,$AY8=3),TVoeD!$E$11,
IF(AND($BJ8=9,$AY8=4),TVoeD!$F$11,
IF(AND($BJ8=9,$AY8=5),TVoeD!$G$11,
IF(AND($BJ8=9,$AY8=6),TVoeD!$H$11,
IF(AND($BJ8=3,$AY8=1),TVoeD!$C$12,
IF(AND($BJ8=3,$AY8=2),TVoeD!$D$12,
IF(AND($BJ8=3,$AY8=3),TVoeD!$E$12,
IF(AND($BJ8=3,$AY8=4),TVoeD!$F$12,
IF(AND($BJ8=3,$AY8=5),TVoeD!$G$12,
IF(AND($BJ8=3,$AY8=6),TVoeD!$H$12,
)))))))))))))))))))))))))))))))))))))))))))))))))))))</f>
        <v>0</v>
      </c>
      <c r="BM8" s="13">
        <f>IF(AND($BJ8=4,$AZ8=1),TVoeD!$C$17,
IF(AND($BJ8=4,$AZ8=2),TVoeD!$D$17,
IF(AND($BJ8=4,$AZ8=3),TVoeD!$E$17,
IF(AND($BJ8=4,$AZ8=4),TVoeD!$F$17,
IF(AND($BJ8=4,$AZ8=5),TVoeD!$G$17,
IF(AND($BJ8=4,$AZ8=6),TVoeD!$H$17,
IF(AND($BJ8="8a",$AZ8=1),TVoeD!$C$18,
IF(AND($BJ8="8a",$AZ8=2),TVoeD!$D$18,
IF(AND($BJ8="8a",$AZ8=3),TVoeD!$E$18,
IF(AND($BJ8="8a",$AZ8=4),TVoeD!$F$18,
IF(AND($BJ8="8a",$AZ8=5),TVoeD!$G$18,
IF(AND($BJ8="8a",$AZ8=6),TVoeD!$H$18,
IF(AND($BJ8=13,$AZ8=1),TVoeD!$C$19,
IF(AND($BJ8=13,$AZ8=2),TVoeD!$D$19,
IF(AND($BJ8=13,$AZ8=3),TVoeD!$E$19,
IF(AND($BJ8=13,$AZ8=4),TVoeD!$F$19,
IF(AND($BJ8=13,$AZ8=5),TVoeD!$G$19,
IF(AND($BJ8=13,$AZ8=6),TVoeD!$H$19,
IF(AND($BJ8=15,$AZ8=1),TVoeD!$C$20,
IF(AND($BJ8=15,$AZ8=2),TVoeD!$D$20,
IF(AND($BJ8=15,$AZ8=3),TVoeD!$E$20,
IF(AND($BJ8=15,$AZ8=4),TVoeD!$F$20,
IF(AND($BJ8=15,$AZ8=5),TVoeD!$G$20,
IF(AND($BJ8=15,$AZ8=6),TVoeD!$H$20,
IF(AND($BJ8=16,$AZ8=1),TVoeD!$C$21,
IF(AND($BJ8=16,$AZ8=2),TVoeD!$D$21,
IF(AND($BJ8=16,$AZ8=3),TVoeD!$E$21,
IF(AND($BJ8=16,$AZ8=4),TVoeD!$F$21,
IF(AND($BJ8=16,$AZ8=5),TVoeD!$G$21,
IF(AND($BJ8=16,$AZ8=6),TVoeD!$H$21,
IF(AND($BJ8=17,$AZ8=1),TVoeD!$C$22,
IF(AND($BJ8=17,$AZ8=2),TVoeD!$D$22,
IF(AND($BJ8=17,$AZ8=3),TVoeD!$E$22,
IF(AND($BJ8=17,$AZ8=4),TVoeD!$F$22,
IF(AND($BJ8=17,$AZ8=5),TVoeD!$G$22,
IF(AND($BJ8=17,$AZ8=6),TVoeD!$H$22,
IF(AND($BJ8=18,$AZ8=1),TVoeD!$C$23,
IF(AND($BJ8=18,$AZ8=2),TVoeD!$D$23,
IF(AND($BJ8=18,$AZ8=4),TVoeD!$F$23,
IF(AND($BJ8=18,$AZ8=5),TVoeD!$G$23,
IF(AND($BJ8=18,$AZ8=6),TVoeD!$H$23,
IF(AND($BJ8=9,$AZ8=1),TVoeD!$C$24,
IF(AND($BJ8=9,$AZ8=2),TVoeD!$D$24,
IF(AND($BJ8=9,$AZ8=3),TVoeD!$E$24,
IF(AND($BJ8=9,$AZ8=4),TVoeD!$F$24,
IF(AND($BJ8=9,$AZ8=5),TVoeD!$G$24,
IF(AND($BJ8=9,$AZ8=6),TVoeD!$H$24,
IF(AND($BJ8=3,$AZ8=1),TVoeD!$C$25,
IF(AND($BJ8=3,$AZ8=2),TVoeD!$D$25,
IF(AND($BJ8=3,$AZ8=3),TVoeD!$E$25,
IF(AND($BJ8=3,$AZ8=4),TVoeD!$F$25,
IF(AND($BJ8=3,$AZ8=5),TVoeD!$G$25,
IF(AND($BJ8=3,$AZ8=6),TVoeD!$H$25,
)))))))))))))))))))))))))))))))))))))))))))))))))))))</f>
        <v>0</v>
      </c>
      <c r="BN8" s="13">
        <f>IF(AND($BJ8=4,BA8=1),TVoeD!$C$17,
IF(AND($BJ8=4,BA8=2),TVoeD!$D$17,
IF(AND($BJ8=4,BA8=3),TVoeD!$E$17,
IF(AND($BJ8=4,BA8=4),TVoeD!$F$17,
IF(AND($BJ8=4,BA8=5),TVoeD!$G$17,
IF(AND($BJ8=4,BA8=6),TVoeD!$H$17,
IF(AND($BJ8="8a",BA8=1),TVoeD!$C$18,
IF(AND($BJ8="8a",BA8=2),TVoeD!$D$18,
IF(AND($BJ8="8a",BA8=3),TVoeD!$E$18,
IF(AND($BJ8="8a",BA8=4),TVoeD!$F$18,
IF(AND($BJ8="8a",BA8=5),TVoeD!$G$18,
IF(AND($BJ8="8a",BA8=6),TVoeD!$H$18,
IF(AND($BJ8=13,BA8=1),TVoeD!$C$19,
IF(AND($BJ8=13,BA8=2),TVoeD!$D$19,
IF(AND($BJ8=13,BA8=3),TVoeD!$E$19,
IF(AND($BJ8=13,BA8=4),TVoeD!$F$19,
IF(AND($BJ8=13,BA8=5),TVoeD!$G$19,
IF(AND($BJ8=13,BA8=6),TVoeD!$H$19,
IF(AND($BJ8=15,BA8=1),TVoeD!$C$20,
IF(AND($BJ8=15,BA8=2),TVoeD!$D$20,
IF(AND($BJ8=15,BA8=3),TVoeD!$E$20,
IF(AND($BJ8=15,BA8=4),TVoeD!$F$20,
IF(AND($BJ8=15,BA8=5),TVoeD!$G$20,
IF(AND($BJ8=15,BA8=6),TVoeD!$H$20,
IF(AND($BJ8=16,BA8=1),TVoeD!$C$21,
IF(AND($BJ8=16,BA8=2),TVoeD!$D$21,
IF(AND($BJ8=16,BA8=3),TVoeD!$E$21,
IF(AND($BJ8=16,BA8=4),TVoeD!$F$21,
IF(AND($BJ8=16,BA8=5),TVoeD!$G$21,
IF(AND($BJ8=16,BA8=6),TVoeD!$H$21,
IF(AND($BJ8=17,BA8=1),TVoeD!$C$22,
IF(AND($BJ8=17,BA8=2),TVoeD!$D$22,
IF(AND($BJ8=17,BA8=3),TVoeD!$E$22,
IF(AND($BJ8=17,BA8=4),TVoeD!$F$22,
IF(AND($BJ8=17,BA8=5),TVoeD!$G$22,
IF(AND($BJ8=17,BA8=6),TVoeD!$H$22,
IF(AND($BJ8=18,BA8=1),TVoeD!$C$23,
IF(AND($BJ8=18,BA8=2),TVoeD!$D$23,
IF(AND($BJ8=18,BA8=4),TVoeD!$F$23,
IF(AND($BJ8=18,BA8=5),TVoeD!$G$23,
IF(AND($BJ8=18,BA8=6),TVoeD!$H$23,
IF(AND($BJ8=9,BA8=1),TVoeD!$C$24,
IF(AND($BJ8=9,BA8=2),TVoeD!$D$24,
IF(AND($BJ8=9,BA8=3),TVoeD!$E$24,
IF(AND($BJ8=9,BA8=4),TVoeD!$F$24,
IF(AND($BJ8=9,BA8=5),TVoeD!$G$24,
IF(AND($BJ8=9,BA8=6),TVoeD!$H$24,
IF(AND($BJ8=3,BA8=1),TVoeD!$C$25,
IF(AND($BJ8=3,BA8=2),TVoeD!$D$25,
IF(AND($BJ8=3,BA8=3),TVoeD!$E$25,
IF(AND($BJ8=3,BA8=4),TVoeD!$F$25,
IF(AND($BJ8=3,BA8=5),TVoeD!$G$25,
IF(AND($BJ8=3,BA8=6),TVoeD!$H$25,
)))))))))))))))))))))))))))))))))))))))))))))))))))))</f>
        <v>0</v>
      </c>
      <c r="BO8" s="13">
        <f>IF(AND($BJ8=4,BB8=1),TVoeD!$C$17,
IF(AND($BJ8=4,BB8=2),TVoeD!$D$17,
IF(AND($BJ8=4,BB8=3),TVoeD!$E$17,
IF(AND($BJ8=4,BB8=4),TVoeD!$F$17,
IF(AND($BJ8=4,BB8=5),TVoeD!$G$17,
IF(AND($BJ8=4,BB8=6),TVoeD!$H$17,
IF(AND($BJ8="8a",BB8=1),TVoeD!$C$18,
IF(AND($BJ8="8a",BB8=2),TVoeD!$D$18,
IF(AND($BJ8="8a",BB8=3),TVoeD!$E$18,
IF(AND($BJ8="8a",BB8=4),TVoeD!$F$18,
IF(AND($BJ8="8a",BB8=5),TVoeD!$G$18,
IF(AND($BJ8="8a",BB8=6),TVoeD!$H$18,
IF(AND($BJ8=13,BB8=1),TVoeD!$C$19,
IF(AND($BJ8=13,BB8=2),TVoeD!$D$19,
IF(AND($BJ8=13,BB8=3),TVoeD!$E$19,
IF(AND($BJ8=13,BB8=4),TVoeD!$F$19,
IF(AND($BJ8=13,BB8=5),TVoeD!$G$19,
IF(AND($BJ8=13,BB8=6),TVoeD!$H$19,
IF(AND($BJ8=15,BB8=1),TVoeD!$C$20,
IF(AND($BJ8=15,BB8=2),TVoeD!$D$20,
IF(AND($BJ8=15,BB8=3),TVoeD!$E$20,
IF(AND($BJ8=15,BB8=4),TVoeD!$F$20,
IF(AND($BJ8=15,BB8=5),TVoeD!$G$20,
IF(AND($BJ8=15,BB8=6),TVoeD!$H$20,
IF(AND($BJ8=16,BB8=1),TVoeD!$C$21,
IF(AND($BJ8=16,BB8=2),TVoeD!$D$21,
IF(AND($BJ8=16,BB8=3),TVoeD!$E$21,
IF(AND($BJ8=16,BB8=4),TVoeD!$F$21,
IF(AND($BJ8=16,BB8=5),TVoeD!$G$21,
IF(AND($BJ8=16,BB8=6),TVoeD!$H$21,
IF(AND($BJ8=17,BB8=1),TVoeD!$C$22,
IF(AND($BJ8=17,BB8=2),TVoeD!$D$22,
IF(AND($BJ8=17,BB8=3),TVoeD!$E$22,
IF(AND($BJ8=17,BB8=4),TVoeD!$F$22,
IF(AND($BJ8=17,BB8=5),TVoeD!$G$22,
IF(AND($BJ8=17,BB8=6),TVoeD!$H$22,
IF(AND($BJ8=18,BB8=1),TVoeD!$C$23,
IF(AND($BJ8=18,BB8=2),TVoeD!$D$23,
IF(AND($BJ8=18,BB8=4),TVoeD!$F$23,
IF(AND($BJ8=18,BB8=5),TVoeD!$G$23,
IF(AND($BJ8=18,BB8=6),TVoeD!$H$23,
IF(AND($BJ8=9,BB8=1),TVoeD!$C$24,
IF(AND($BJ8=9,BB8=2),TVoeD!$D$24,
IF(AND($BJ8=9,BB8=3),TVoeD!$E$24,
IF(AND($BJ8=9,BB8=4),TVoeD!$F$24,
IF(AND($BJ8=9,BB8=5),TVoeD!$G$24,
IF(AND($BJ8=9,BB8=6),TVoeD!$H$24,
IF(AND($BJ8=3,BB8=1),TVoeD!$C$25,
IF(AND($BJ8=3,BB8=2),TVoeD!$D$25,
IF(AND($BJ8=3,BB8=3),TVoeD!$E$25,
IF(AND($BJ8=3,BB8=4),TVoeD!$F$25,
IF(AND($BJ8=3,BB8=5),TVoeD!$G$25,
IF(AND($BJ8=3,BB8=6),TVoeD!$H$25,
)))))))))))))))))))))))))))))))))))))))))))))))))))))</f>
        <v>0</v>
      </c>
      <c r="BP8" s="13">
        <f>IF(AND($BJ8=4,BC8=1),TVoeD!$C$17,
IF(AND($BJ8=4,BC8=2),TVoeD!$D$17,
IF(AND($BJ8=4,BC8=3),TVoeD!$E$17,
IF(AND($BJ8=4,BC8=4),TVoeD!$F$17,
IF(AND($BJ8=4,BC8=5),TVoeD!$G$17,
IF(AND($BJ8=4,BC8=6),TVoeD!$H$17,
IF(AND($BJ8="8a",BC8=1),TVoeD!$C$18,
IF(AND($BJ8="8a",BC8=2),TVoeD!$D$18,
IF(AND($BJ8="8a",BC8=3),TVoeD!$E$18,
IF(AND($BJ8="8a",BC8=4),TVoeD!$F$18,
IF(AND($BJ8="8a",BC8=5),TVoeD!$G$18,
IF(AND($BJ8="8a",BC8=6),TVoeD!$H$18,
IF(AND($BJ8=13,BC8=1),TVoeD!$C$19,
IF(AND($BJ8=13,BC8=2),TVoeD!$D$19,
IF(AND($BJ8=13,BC8=3),TVoeD!$E$19,
IF(AND($BJ8=13,BC8=4),TVoeD!$F$19,
IF(AND($BJ8=13,BC8=5),TVoeD!$G$19,
IF(AND($BJ8=13,BC8=6),TVoeD!$H$19,
IF(AND($BJ8=15,BC8=1),TVoeD!$C$20,
IF(AND($BJ8=15,BC8=2),TVoeD!$D$20,
IF(AND($BJ8=15,BC8=3),TVoeD!$E$20,
IF(AND($BJ8=15,BC8=4),TVoeD!$F$20,
IF(AND($BJ8=15,BC8=5),TVoeD!$G$20,
IF(AND($BJ8=15,BC8=6),TVoeD!$H$20,
IF(AND($BJ8=16,BC8=1),TVoeD!$C$21,
IF(AND($BJ8=16,BC8=2),TVoeD!$D$21,
IF(AND($BJ8=16,BC8=3),TVoeD!$E$21,
IF(AND($BJ8=16,BC8=4),TVoeD!$F$21,
IF(AND($BJ8=16,BC8=5),TVoeD!$G$21,
IF(AND($BJ8=16,BC8=6),TVoeD!$H$21,
IF(AND($BJ8=17,BC8=1),TVoeD!$C$22,
IF(AND($BJ8=17,BC8=2),TVoeD!$D$22,
IF(AND($BJ8=17,BC8=3),TVoeD!$E$22,
IF(AND($BJ8=17,BC8=4),TVoeD!$F$22,
IF(AND($BJ8=17,BC8=5),TVoeD!$G$22,
IF(AND($BJ8=17,BC8=6),TVoeD!$H$22,
IF(AND($BJ8=18,BC8=1),TVoeD!$C$23,
IF(AND($BJ8=18,BC8=2),TVoeD!$D$23,
IF(AND($BJ8=18,BC8=4),TVoeD!$F$23,
IF(AND($BJ8=18,BC8=5),TVoeD!$G$23,
IF(AND($BJ8=18,BC8=6),TVoeD!$H$23,
IF(AND($BJ8=9,BC8=1),TVoeD!$C$24,
IF(AND($BJ8=9,BC8=2),TVoeD!$D$24,
IF(AND($BJ8=9,BC8=3),TVoeD!$E$24,
IF(AND($BJ8=9,BC8=4),TVoeD!$F$24,
IF(AND($BJ8=9,BC8=5),TVoeD!$G$24,
IF(AND($BJ8=9,BC8=6),TVoeD!$H$24,
IF(AND($BJ8=3,BC8=1),TVoeD!$C$25,
IF(AND($BJ8=3,BC8=2),TVoeD!$D$25,
IF(AND($BJ8=3,BC8=3),TVoeD!$E$25,
IF(AND($BJ8=3,BC8=4),TVoeD!$F$25,
IF(AND($BJ8=3,BC8=5),TVoeD!$G$25,
IF(AND($BJ8=3,BC8=6),TVoeD!$H$25,
)))))))))))))))))))))))))))))))))))))))))))))))))))))</f>
        <v>0</v>
      </c>
      <c r="BQ8" s="13">
        <f>IF(AND($BJ8=4,BD8=1),TVoeD!$C$17,
IF(AND($BJ8=4,BD8=2),TVoeD!$D$17,
IF(AND($BJ8=4,BD8=3),TVoeD!$E$17,
IF(AND($BJ8=4,BD8=4),TVoeD!$F$17,
IF(AND($BJ8=4,BD8=5),TVoeD!$G$17,
IF(AND($BJ8=4,BD8=6),TVoeD!$H$17,
IF(AND($BJ8="8a",BD8=1),TVoeD!$C$18,
IF(AND($BJ8="8a",BD8=2),TVoeD!$D$18,
IF(AND($BJ8="8a",BD8=3),TVoeD!$E$18,
IF(AND($BJ8="8a",BD8=4),TVoeD!$F$18,
IF(AND($BJ8="8a",BD8=5),TVoeD!$G$18,
IF(AND($BJ8="8a",BD8=6),TVoeD!$H$18,
IF(AND($BJ8=13,BD8=1),TVoeD!$C$19,
IF(AND($BJ8=13,BD8=2),TVoeD!$D$19,
IF(AND($BJ8=13,BD8=3),TVoeD!$E$19,
IF(AND($BJ8=13,BD8=4),TVoeD!$F$19,
IF(AND($BJ8=13,BD8=5),TVoeD!$G$19,
IF(AND($BJ8=13,BD8=6),TVoeD!$H$19,
IF(AND($BJ8=15,BD8=1),TVoeD!$C$20,
IF(AND($BJ8=15,BD8=2),TVoeD!$D$20,
IF(AND($BJ8=15,BD8=3),TVoeD!$E$20,
IF(AND($BJ8=15,BD8=4),TVoeD!$F$20,
IF(AND($BJ8=15,BD8=5),TVoeD!$G$20,
IF(AND($BJ8=15,BD8=6),TVoeD!$H$20,
IF(AND($BJ8=16,BD8=1),TVoeD!$C$21,
IF(AND($BJ8=16,BD8=2),TVoeD!$D$21,
IF(AND($BJ8=16,BD8=3),TVoeD!$E$21,
IF(AND($BJ8=16,BD8=4),TVoeD!$F$21,
IF(AND($BJ8=16,BD8=5),TVoeD!$G$21,
IF(AND($BJ8=16,BD8=6),TVoeD!$H$21,
IF(AND($BJ8=17,BD8=1),TVoeD!$C$22,
IF(AND($BJ8=17,BD8=2),TVoeD!$D$22,
IF(AND($BJ8=17,BD8=3),TVoeD!$E$22,
IF(AND($BJ8=17,BD8=4),TVoeD!$F$22,
IF(AND($BJ8=17,BD8=5),TVoeD!$G$22,
IF(AND($BJ8=17,BD8=6),TVoeD!$H$22,
IF(AND($BJ8=18,BD8=1),TVoeD!$C$23,
IF(AND($BJ8=18,BD8=2),TVoeD!$D$23,
IF(AND($BJ8=18,BD8=4),TVoeD!$F$23,
IF(AND($BJ8=18,BD8=5),TVoeD!$G$23,
IF(AND($BJ8=18,BD8=6),TVoeD!$H$23,
IF(AND($BJ8=9,BD8=1),TVoeD!$C$24,
IF(AND($BJ8=9,BD8=2),TVoeD!$D$24,
IF(AND($BJ8=9,BD8=3),TVoeD!$E$24,
IF(AND($BJ8=9,BD8=4),TVoeD!$F$24,
IF(AND($BJ8=9,BD8=5),TVoeD!$G$24,
IF(AND($BJ8=9,BD8=6),TVoeD!$H$24,
IF(AND($BJ8=3,BD8=1),TVoeD!$C$25,
IF(AND($BJ8=3,BD8=2),TVoeD!$D$25,
IF(AND($BJ8=3,BD8=3),TVoeD!$E$25,
IF(AND($BJ8=3,BD8=4),TVoeD!$F$25,
IF(AND($BJ8=3,BD8=5),TVoeD!$G$25,
IF(AND($BJ8=3,BD8=6),TVoeD!$H$25,
)))))))))))))))))))))))))))))))))))))))))))))))))))))</f>
        <v>0</v>
      </c>
      <c r="BR8" s="13">
        <f>IF(AND($BJ8=4,BE8=1),TVoeD!$C$17,
IF(AND($BJ8=4,BE8=2),TVoeD!$D$17,
IF(AND($BJ8=4,BE8=3),TVoeD!$E$17,
IF(AND($BJ8=4,BE8=4),TVoeD!$F$17,
IF(AND($BJ8=4,BE8=5),TVoeD!$G$17,
IF(AND($BJ8=4,BE8=6),TVoeD!$H$17,
IF(AND($BJ8="8a",BE8=1),TVoeD!$C$18,
IF(AND($BJ8="8a",BE8=2),TVoeD!$D$18,
IF(AND($BJ8="8a",BE8=3),TVoeD!$E$18,
IF(AND($BJ8="8a",BE8=4),TVoeD!$F$18,
IF(AND($BJ8="8a",BE8=5),TVoeD!$G$18,
IF(AND($BJ8="8a",BE8=6),TVoeD!$H$18,
IF(AND($BJ8=13,BE8=1),TVoeD!$C$19,
IF(AND($BJ8=13,BE8=2),TVoeD!$D$19,
IF(AND($BJ8=13,BE8=3),TVoeD!$E$19,
IF(AND($BJ8=13,BE8=4),TVoeD!$F$19,
IF(AND($BJ8=13,BE8=5),TVoeD!$G$19,
IF(AND($BJ8=13,BE8=6),TVoeD!$H$19,
IF(AND($BJ8=15,BE8=1),TVoeD!$C$20,
IF(AND($BJ8=15,BE8=2),TVoeD!$D$20,
IF(AND($BJ8=15,BE8=3),TVoeD!$E$20,
IF(AND($BJ8=15,BE8=4),TVoeD!$F$20,
IF(AND($BJ8=15,BE8=5),TVoeD!$G$20,
IF(AND($BJ8=15,BE8=6),TVoeD!$H$20,
IF(AND($BJ8=16,BE8=1),TVoeD!$C$21,
IF(AND($BJ8=16,BE8=2),TVoeD!$D$21,
IF(AND($BJ8=16,BE8=3),TVoeD!$E$21,
IF(AND($BJ8=16,BE8=4),TVoeD!$F$21,
IF(AND($BJ8=16,BE8=5),TVoeD!$G$21,
IF(AND($BJ8=16,BE8=6),TVoeD!$H$21,
IF(AND($BJ8=17,BE8=1),TVoeD!$C$22,
IF(AND($BJ8=17,BE8=2),TVoeD!$D$22,
IF(AND($BJ8=17,BE8=3),TVoeD!$E$22,
IF(AND($BJ8=17,BE8=4),TVoeD!$F$22,
IF(AND($BJ8=17,BE8=5),TVoeD!$G$22,
IF(AND($BJ8=17,BE8=6),TVoeD!$H$22,
IF(AND($BJ8=18,BE8=1),TVoeD!$C$23,
IF(AND($BJ8=18,BE8=2),TVoeD!$D$23,
IF(AND($BJ8=18,BE8=4),TVoeD!$F$23,
IF(AND($BJ8=18,BE8=5),TVoeD!$G$23,
IF(AND($BJ8=18,BE8=6),TVoeD!$H$23,
IF(AND($BJ8=9,BE8=1),TVoeD!$C$24,
IF(AND($BJ8=9,BE8=2),TVoeD!$D$24,
IF(AND($BJ8=9,BE8=3),TVoeD!$E$24,
IF(AND($BJ8=9,BE8=4),TVoeD!$F$24,
IF(AND($BJ8=9,BE8=5),TVoeD!$G$24,
IF(AND($BJ8=9,BE8=6),TVoeD!$H$24,
IF(AND($BJ8=3,BE8=1),TVoeD!$C$25,
IF(AND($BJ8=3,BE8=2),TVoeD!$D$25,
IF(AND($BJ8=3,BE8=3),TVoeD!$E$25,
IF(AND($BJ8=3,BE8=4),TVoeD!$F$25,
IF(AND($BJ8=3,BE8=5),TVoeD!$G$25,
IF(AND($BJ8=3,BE8=6),TVoeD!$H$25,
)))))))))))))))))))))))))))))))))))))))))))))))))))))</f>
        <v>0</v>
      </c>
      <c r="BS8" s="13">
        <f>IF(AND($BJ8=4,BF8=1),TVoeD!$C$17,
IF(AND($BJ8=4,BF8=2),TVoeD!$D$17,
IF(AND($BJ8=4,BF8=3),TVoeD!$E$17,
IF(AND($BJ8=4,BF8=4),TVoeD!$F$17,
IF(AND($BJ8=4,BF8=5),TVoeD!$G$17,
IF(AND($BJ8=4,BF8=6),TVoeD!$H$17,
IF(AND($BJ8="8a",BF8=1),TVoeD!$C$18,
IF(AND($BJ8="8a",BF8=2),TVoeD!$D$18,
IF(AND($BJ8="8a",BF8=3),TVoeD!$E$18,
IF(AND($BJ8="8a",BF8=4),TVoeD!$F$18,
IF(AND($BJ8="8a",BF8=5),TVoeD!$G$18,
IF(AND($BJ8="8a",BF8=6),TVoeD!$H$18,
IF(AND($BJ8=13,BF8=1),TVoeD!$C$19,
IF(AND($BJ8=13,BF8=2),TVoeD!$D$19,
IF(AND($BJ8=13,BF8=3),TVoeD!$E$19,
IF(AND($BJ8=13,BF8=4),TVoeD!$F$19,
IF(AND($BJ8=13,BF8=5),TVoeD!$G$19,
IF(AND($BJ8=13,BF8=6),TVoeD!$H$19,
IF(AND($BJ8=15,BF8=1),TVoeD!$C$20,
IF(AND($BJ8=15,BF8=2),TVoeD!$D$20,
IF(AND($BJ8=15,BF8=3),TVoeD!$E$20,
IF(AND($BJ8=15,BF8=4),TVoeD!$F$20,
IF(AND($BJ8=15,BF8=5),TVoeD!$G$20,
IF(AND($BJ8=15,BF8=6),TVoeD!$H$20,
IF(AND($BJ8=16,BF8=1),TVoeD!$C$21,
IF(AND($BJ8=16,BF8=2),TVoeD!$D$21,
IF(AND($BJ8=16,BF8=3),TVoeD!$E$21,
IF(AND($BJ8=16,BF8=4),TVoeD!$F$21,
IF(AND($BJ8=16,BF8=5),TVoeD!$G$21,
IF(AND($BJ8=16,BF8=6),TVoeD!$H$21,
IF(AND($BJ8=17,BF8=1),TVoeD!$C$22,
IF(AND($BJ8=17,BF8=2),TVoeD!$D$22,
IF(AND($BJ8=17,BF8=3),TVoeD!$E$22,
IF(AND($BJ8=17,BF8=4),TVoeD!$F$22,
IF(AND($BJ8=17,BF8=5),TVoeD!$G$22,
IF(AND($BJ8=17,BF8=6),TVoeD!$H$22,
IF(AND($BJ8=18,BF8=1),TVoeD!$C$23,
IF(AND($BJ8=18,BF8=2),TVoeD!$D$23,
IF(AND($BJ8=18,BF8=4),TVoeD!$F$23,
IF(AND($BJ8=18,BF8=5),TVoeD!$G$23,
IF(AND($BJ8=18,BF8=6),TVoeD!$H$23,
IF(AND($BJ8=9,BF8=1),TVoeD!$C$24,
IF(AND($BJ8=9,BF8=2),TVoeD!$D$24,
IF(AND($BJ8=9,BF8=3),TVoeD!$E$24,
IF(AND($BJ8=9,BF8=4),TVoeD!$F$24,
IF(AND($BJ8=9,BF8=5),TVoeD!$G$24,
IF(AND($BJ8=9,BF8=6),TVoeD!$H$24,
IF(AND($BJ8=3,BF8=1),TVoeD!$C$25,
IF(AND($BJ8=3,BF8=2),TVoeD!$D$25,
IF(AND($BJ8=3,BF8=3),TVoeD!$E$25,
IF(AND($BJ8=3,BF8=4),TVoeD!$F$25,
IF(AND($BJ8=3,BF8=5),TVoeD!$G$25,
IF(AND($BJ8=3,BF8=6),TVoeD!$H$25,
)))))))))))))))))))))))))))))))))))))))))))))))))))))</f>
        <v>0</v>
      </c>
      <c r="BT8" s="13">
        <f>IF(AND($BJ8=4,BG8=1),TVoeD!$C$17,
IF(AND($BJ8=4,BG8=2),TVoeD!$D$17,
IF(AND($BJ8=4,BG8=3),TVoeD!$E$17,
IF(AND($BJ8=4,BG8=4),TVoeD!$F$17,
IF(AND($BJ8=4,BG8=5),TVoeD!$G$17,
IF(AND($BJ8=4,BG8=6),TVoeD!$H$17,
IF(AND($BJ8="8a",BG8=1),TVoeD!$C$18,
IF(AND($BJ8="8a",BG8=2),TVoeD!$D$18,
IF(AND($BJ8="8a",BG8=3),TVoeD!$E$18,
IF(AND($BJ8="8a",BG8=4),TVoeD!$F$18,
IF(AND($BJ8="8a",BG8=5),TVoeD!$G$18,
IF(AND($BJ8="8a",BG8=6),TVoeD!$H$18,
IF(AND($BJ8=13,BG8=1),TVoeD!$C$19,
IF(AND($BJ8=13,BG8=2),TVoeD!$D$19,
IF(AND($BJ8=13,BG8=3),TVoeD!$E$19,
IF(AND($BJ8=13,BG8=4),TVoeD!$F$19,
IF(AND($BJ8=13,BG8=5),TVoeD!$G$19,
IF(AND($BJ8=13,BG8=6),TVoeD!$H$19,
IF(AND($BJ8=15,BG8=1),TVoeD!$C$20,
IF(AND($BJ8=15,BG8=2),TVoeD!$D$20,
IF(AND($BJ8=15,BG8=3),TVoeD!$E$20,
IF(AND($BJ8=15,BG8=4),TVoeD!$F$20,
IF(AND($BJ8=15,BG8=5),TVoeD!$G$20,
IF(AND($BJ8=15,BG8=6),TVoeD!$H$20,
IF(AND($BJ8=16,BG8=1),TVoeD!$C$21,
IF(AND($BJ8=16,BG8=2),TVoeD!$D$21,
IF(AND($BJ8=16,BG8=3),TVoeD!$E$21,
IF(AND($BJ8=16,BG8=4),TVoeD!$F$21,
IF(AND($BJ8=16,BG8=5),TVoeD!$G$21,
IF(AND($BJ8=16,BG8=6),TVoeD!$H$21,
IF(AND($BJ8=17,BG8=1),TVoeD!$C$22,
IF(AND($BJ8=17,BG8=2),TVoeD!$D$22,
IF(AND($BJ8=17,BG8=3),TVoeD!$E$22,
IF(AND($BJ8=17,BG8=4),TVoeD!$F$22,
IF(AND($BJ8=17,BG8=5),TVoeD!$G$22,
IF(AND($BJ8=17,BG8=6),TVoeD!$H$22,
IF(AND($BJ8=18,BG8=1),TVoeD!$C$23,
IF(AND($BJ8=18,BG8=2),TVoeD!$D$23,
IF(AND($BJ8=18,BG8=4),TVoeD!$F$23,
IF(AND($BJ8=18,BG8=5),TVoeD!$G$23,
IF(AND($BJ8=18,BG8=6),TVoeD!$H$23,
IF(AND($BJ8=9,BG8=1),TVoeD!$C$24,
IF(AND($BJ8=9,BG8=2),TVoeD!$D$24,
IF(AND($BJ8=9,BG8=3),TVoeD!$E$24,
IF(AND($BJ8=9,BG8=4),TVoeD!$F$24,
IF(AND($BJ8=9,BG8=5),TVoeD!$G$24,
IF(AND($BJ8=9,BG8=6),TVoeD!$H$24,
IF(AND($BJ8=3,BG8=1),TVoeD!$C$25,
IF(AND($BJ8=3,BG8=2),TVoeD!$D$25,
IF(AND($BJ8=3,BG8=3),TVoeD!$E$25,
IF(AND($BJ8=3,BG8=4),TVoeD!$F$25,
IF(AND($BJ8=3,BG8=5),TVoeD!$G$25,
IF(AND($BJ8=3,BG8=6),TVoeD!$H$25,
)))))))))))))))))))))))))))))))))))))))))))))))))))))</f>
        <v>0</v>
      </c>
      <c r="BU8" s="13">
        <f>IF(AND($BJ8=4,BH8=1),TVoeD!$C$17,
IF(AND($BJ8=4,BH8=2),TVoeD!$D$17,
IF(AND($BJ8=4,BH8=3),TVoeD!$E$17,
IF(AND($BJ8=4,BH8=4),TVoeD!$F$17,
IF(AND($BJ8=4,BH8=5),TVoeD!$G$17,
IF(AND($BJ8=4,BH8=6),TVoeD!$H$17,
IF(AND($BJ8="8a",BH8=1),TVoeD!$C$18,
IF(AND($BJ8="8a",BH8=2),TVoeD!$D$18,
IF(AND($BJ8="8a",BH8=3),TVoeD!$E$18,
IF(AND($BJ8="8a",BH8=4),TVoeD!$F$18,
IF(AND($BJ8="8a",BH8=5),TVoeD!$G$18,
IF(AND($BJ8="8a",BH8=6),TVoeD!$H$18,
IF(AND($BJ8=13,BH8=1),TVoeD!$C$19,
IF(AND($BJ8=13,BH8=2),TVoeD!$D$19,
IF(AND($BJ8=13,BH8=3),TVoeD!$E$19,
IF(AND($BJ8=13,BH8=4),TVoeD!$F$19,
IF(AND($BJ8=13,BH8=5),TVoeD!$G$19,
IF(AND($BJ8=13,BH8=6),TVoeD!$H$19,
IF(AND($BJ8=15,BH8=1),TVoeD!$C$20,
IF(AND($BJ8=15,BH8=2),TVoeD!$D$20,
IF(AND($BJ8=15,BH8=3),TVoeD!$E$20,
IF(AND($BJ8=15,BH8=4),TVoeD!$F$20,
IF(AND($BJ8=15,BH8=5),TVoeD!$G$20,
IF(AND($BJ8=15,BH8=6),TVoeD!$H$20,
IF(AND($BJ8=16,BH8=1),TVoeD!$C$21,
IF(AND($BJ8=16,BH8=2),TVoeD!$D$21,
IF(AND($BJ8=16,BH8=3),TVoeD!$E$21,
IF(AND($BJ8=16,BH8=4),TVoeD!$F$21,
IF(AND($BJ8=16,BH8=5),TVoeD!$G$21,
IF(AND($BJ8=16,BH8=6),TVoeD!$H$21,
IF(AND($BJ8=17,BH8=1),TVoeD!$C$22,
IF(AND($BJ8=17,BH8=2),TVoeD!$D$22,
IF(AND($BJ8=17,BH8=3),TVoeD!$E$22,
IF(AND($BJ8=17,BH8=4),TVoeD!$F$22,
IF(AND($BJ8=17,BH8=5),TVoeD!$G$22,
IF(AND($BJ8=17,BH8=6),TVoeD!$H$22,
IF(AND($BJ8=18,BH8=1),TVoeD!$C$23,
IF(AND($BJ8=18,BH8=2),TVoeD!$D$23,
IF(AND($BJ8=18,BH8=4),TVoeD!$F$23,
IF(AND($BJ8=18,BH8=5),TVoeD!$G$23,
IF(AND($BJ8=18,BH8=6),TVoeD!$H$23,
IF(AND($BJ8=9,BH8=1),TVoeD!$C$24,
IF(AND($BJ8=9,BH8=2),TVoeD!$D$24,
IF(AND($BJ8=9,BH8=3),TVoeD!$E$24,
IF(AND($BJ8=9,BH8=4),TVoeD!$F$24,
IF(AND($BJ8=9,BH8=5),TVoeD!$G$24,
IF(AND($BJ8=9,BH8=6),TVoeD!$H$24,
IF(AND($BJ8=3,BH8=1),TVoeD!$C$25,
IF(AND($BJ8=3,BH8=2),TVoeD!$D$25,
IF(AND($BJ8=3,BH8=3),TVoeD!$E$25,
IF(AND($BJ8=3,BH8=4),TVoeD!$F$25,
IF(AND($BJ8=3,BH8=5),TVoeD!$G$25,
IF(AND($BJ8=3,BH8=6),TVoeD!$H$25,
)))))))))))))))))))))))))))))))))))))))))))))))))))))</f>
        <v>0</v>
      </c>
      <c r="BV8" s="13">
        <f>IF(AND($BJ8=4,BI8=1),TVoeD!$C$17,
IF(AND($BJ8=4,BI8=2),TVoeD!$D$17,
IF(AND($BJ8=4,BI8=3),TVoeD!$E$17,
IF(AND($BJ8=4,BI8=4),TVoeD!$F$17,
IF(AND($BJ8=4,BI8=5),TVoeD!$G$17,
IF(AND($BJ8=4,BI8=6),TVoeD!$H$17,
IF(AND($BJ8="8a",BI8=1),TVoeD!$C$18,
IF(AND($BJ8="8a",BI8=2),TVoeD!$D$18,
IF(AND($BJ8="8a",BI8=3),TVoeD!$E$18,
IF(AND($BJ8="8a",BI8=4),TVoeD!$F$18,
IF(AND($BJ8="8a",BI8=5),TVoeD!$G$18,
IF(AND($BJ8="8a",BI8=6),TVoeD!$H$18,
IF(AND($BJ8=13,BI8=1),TVoeD!$C$19,
IF(AND($BJ8=13,BI8=2),TVoeD!$D$19,
IF(AND($BJ8=13,BI8=3),TVoeD!$E$19,
IF(AND($BJ8=13,BI8=4),TVoeD!$F$19,
IF(AND($BJ8=13,BI8=5),TVoeD!$G$19,
IF(AND($BJ8=13,BI8=6),TVoeD!$H$19,
IF(AND($BJ8=15,BI8=1),TVoeD!$C$20,
IF(AND($BJ8=15,BI8=2),TVoeD!$D$20,
IF(AND($BJ8=15,BI8=3),TVoeD!$E$20,
IF(AND($BJ8=15,BI8=4),TVoeD!$F$20,
IF(AND($BJ8=15,BI8=5),TVoeD!$G$20,
IF(AND($BJ8=15,BI8=6),TVoeD!$H$20,
IF(AND($BJ8=16,BI8=1),TVoeD!$C$21,
IF(AND($BJ8=16,BI8=2),TVoeD!$D$21,
IF(AND($BJ8=16,BI8=3),TVoeD!$E$21,
IF(AND($BJ8=16,BI8=4),TVoeD!$F$21,
IF(AND($BJ8=16,BI8=5),TVoeD!$G$21,
IF(AND($BJ8=16,BI8=6),TVoeD!$H$21,
IF(AND($BJ8=17,BI8=1),TVoeD!$C$22,
IF(AND($BJ8=17,BI8=2),TVoeD!$D$22,
IF(AND($BJ8=17,BI8=3),TVoeD!$E$22,
IF(AND($BJ8=17,BI8=4),TVoeD!$F$22,
IF(AND($BJ8=17,BI8=5),TVoeD!$G$22,
IF(AND($BJ8=17,BI8=6),TVoeD!$H$22,
IF(AND($BJ8=18,BI8=1),TVoeD!$C$23,
IF(AND($BJ8=18,BI8=2),TVoeD!$D$23,
IF(AND($BJ8=18,BI8=4),TVoeD!$F$23,
IF(AND($BJ8=18,BI8=5),TVoeD!$G$23,
IF(AND($BJ8=18,BI8=6),TVoeD!$H$23,
IF(AND($BJ8=9,BI8=1),TVoeD!$C$24,
IF(AND($BJ8=9,BI8=2),TVoeD!$D$24,
IF(AND($BJ8=9,BI8=3),TVoeD!$E$24,
IF(AND($BJ8=9,BI8=4),TVoeD!$F$24,
IF(AND($BJ8=9,BI8=5),TVoeD!$G$24,
IF(AND($BJ8=9,BI8=6),TVoeD!$H$24,
IF(AND($BJ8=3,BI8=1),TVoeD!$C$25,
IF(AND($BJ8=3,BI8=2),TVoeD!$D$25,
IF(AND($BJ8=3,BI8=3),TVoeD!$E$25,
IF(AND($BJ8=3,BI8=4),TVoeD!$F$25,
IF(AND($BJ8=3,BI8=5),TVoeD!$G$25,
IF(AND($BJ8=3,BI8=6),TVoeD!$H$25,
)))))))))))))))))))))))))))))))))))))))))))))))))))))</f>
        <v>0</v>
      </c>
      <c r="BW8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8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8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8" s="14">
        <f>Tabelle3[[#This Row],[Wochenarbeitszeit]]/39</f>
        <v>0</v>
      </c>
      <c r="CA8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8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8" s="24">
        <f>Tabelle3[[#This Row],[Gesamt]]-Tabelle3[[#This Row],[Anteil. Jahresbrutto laut TvöD SuE (tatsächl. Stellenanteil, tatsächl. Tätigkeitsmonate)]]</f>
        <v>0</v>
      </c>
      <c r="CD8" s="14" t="e">
        <f>Tabelle3[[#This Row],[Delta Tarif und real]]/Tabelle3[[#This Row],[Anteil. Jahresbrutto laut TvöD SuE (tatsächl. Stellenanteil, tatsächl. Tätigkeitsmonate)]]</f>
        <v>#DIV/0!</v>
      </c>
      <c r="CG8" s="38"/>
      <c r="CK8" s="34"/>
      <c r="CL8" s="37"/>
    </row>
    <row r="9" spans="1:90" s="4" customFormat="1" ht="28" customHeight="1" x14ac:dyDescent="0.2">
      <c r="A9" s="23"/>
      <c r="B9" s="35"/>
      <c r="C9" s="35"/>
      <c r="D9" s="36"/>
      <c r="E9" s="36"/>
      <c r="F9" s="9"/>
      <c r="G9" s="9"/>
      <c r="H9" s="78">
        <f>SUM(F9*SUM(Tabelle3[[#This Row],[Im Januar tätig]]:Tabelle3[[#This Row],[im Dezember tätig]]), G9)</f>
        <v>0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31"/>
      <c r="V9" s="33"/>
      <c r="W9" s="44" t="str">
        <f>IF($U9="","",(DATEDIF($U9,$X9,"M")-Tabelle3[[#This Row],[Arbeitspausen vor Betriebszugehörigkeit (Monate)]])/12)</f>
        <v/>
      </c>
      <c r="X9" s="31"/>
      <c r="Y9" s="33"/>
      <c r="Z9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9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9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9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9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9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9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9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9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9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9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9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9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9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9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9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9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9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9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9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9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9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9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9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9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9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9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9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9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9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9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9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9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9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9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9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9" s="17"/>
      <c r="BK9" s="13">
        <f>IF(AND($BJ9=4,$AX9=1),TVoeD!$C$4,IF(AND($BJ9=4,$AX9=2),TVoeD!$D$4,IF(AND($BJ9=4,$AX9=3),TVoeD!$E$4,IF(AND($BJ9=4,$AX9=4),TVoeD!$F$4,
IF(AND($BJ9=4,$AX9=5),TVoeD!$G$4,
IF(AND($BJ9=4,$AX9=6),TVoeD!$H$4,
IF(AND($BJ9="8a",$AX9=1),TVoeD!$C$5,
IF(AND($BJ9="8a",$AX9=2),TVoeD!$D$5,
IF(AND($BJ9="8a",$AX9=3),TVoeD!$E$5,
IF(AND($BJ9="8a",$AX9=4),TVoeD!$F$5,
IF(AND($BJ9="8a",$AX9=5),TVoeD!$G$5,
IF(AND($BJ9="8a",$AX9=6),TVoeD!$H$5,
IF(AND($BJ9=13,$AX9=1),TVoeD!$C$6,
IF(AND($BJ9=13,$AX9=2),TVoeD!$D$6,
IF(AND($BJ9=13,$AX9=3),TVoeD!$E$6,
IF(AND($BJ9=13,$AX9=4),TVoeD!$F$6,
IF(AND($BJ9=13,$AX9=5),TVoeD!$G$6,
IF(AND($BJ9=13,$AX9=6),TVoeD!$H$6,
IF(AND($BJ9=15,$AX9=1),TVoeD!$C$7,
IF(AND($BJ9=15,$AX9=2),TVoeD!$D$7,
IF(AND($BJ9=15,$AX9=3),TVoeD!$E$7,
IF(AND($BJ9=15,$AX9=4),TVoeD!$F$7,
IF(AND($BJ9=15,$AX9=5),TVoeD!$G$7,
IF(AND($BJ9=15,$AX9=6),TVoeD!$H$7,
IF(AND($BJ9=16,$AX9=1),TVoeD!$C$8,
IF(AND($BJ9=16,$AX9=2),TVoeD!$D$8,
IF(AND($BJ9=16,$AX9=3),TVoeD!$E$8,
IF(AND($BJ9=16,$AX9=4),TVoeD!$F$8,
IF(AND($BJ9=16,$AX9=5),TVoeD!$G$8,
IF(AND($BJ9=16,$AX9=6),TVoeD!$H$8,
IF(AND($BJ9=17,$AX9=1),TVoeD!$C$9,
IF(AND($BJ9=17,$AX9=2),TVoeD!$D$9,
IF(AND($BJ9=17,$AX9=3),TVoeD!$E$9,
IF(AND($BJ9=17,$AX9=4),TVoeD!$F$9,
IF(AND($BJ9=17,$AX9=5),TVoeD!$G$9,
IF(AND($BJ9=17,$AX9=6),TVoeD!$H$9,
IF(AND($BJ9=18,$AX9=1),TVoeD!$C$10,
IF(AND($BJ9=18,$AX9=2),TVoeD!$D$10,
IF(AND($BJ9=18,$AX9=4),TVoeD!$F$10,
IF(AND($BJ9=18,$AX9=5),TVoeD!$G$10,
IF(AND($BJ9=18,$AX9=6),TVoeD!$H$10,
IF(AND($BJ9=9,$AX9=1),TVoeD!$C$11,
IF(AND($BJ9=9,$AX9=2),TVoeD!$D$11,
IF(AND($BJ9=9,$AX9=3),TVoeD!$E$11,
IF(AND($BJ9=9,$AX9=4),TVoeD!$F$11,
IF(AND($BJ9=9,$AX9=5),TVoeD!$G$11,
IF(AND($BJ9=9,$AX9=6),TVoeD!$H$11,
IF(AND($BJ9=3,$AX9=1),TVoeD!$C$12,
IF(AND($BJ9=3,$AX9=2),TVoeD!$D$12,
IF(AND($BJ9=3,$AX9=3),TVoeD!$E$12,
IF(AND($BJ9=3,$AX9=4),TVoeD!$F$12,
IF(AND($BJ9=3,$AX9=5),TVoeD!$G$12,
IF(AND($BJ9=3,$AX9=6),TVoeD!$H$12,
)))))))))))))))))))))))))))))))))))))))))))))))))))))</f>
        <v>0</v>
      </c>
      <c r="BL9" s="13">
        <f>IF(AND($BJ9=4,$AY9=1),TVoeD!$C$4,IF(AND($BJ9=4,$AY9=2),TVoeD!$D$4,IF(AND($BJ9=4,$AY9=3),TVoeD!$E$4,IF(AND($BJ9=4,$AY9=4),TVoeD!$F$4,
IF(AND($BJ9=4,$AY9=5),TVoeD!$G$4,
IF(AND($BJ9=4,$AY9=6),TVoeD!$H$4,
IF(AND($BJ9="8a",$AY9=1),TVoeD!$C$5,
IF(AND($BJ9="8a",$AY9=2),TVoeD!$D$5,
IF(AND($BJ9="8a",$AY9=3),TVoeD!$E$5,
IF(AND($BJ9="8a",$AY9=4),TVoeD!$F$5,
IF(AND($BJ9="8a",$AY9=5),TVoeD!$G$5,
IF(AND($BJ9="8a",$AY9=6),TVoeD!$H$5,
IF(AND($BJ9=13,$AY9=1),TVoeD!$C$6,
IF(AND($BJ9=13,$AY9=2),TVoeD!$D$6,
IF(AND($BJ9=13,$AY9=3),TVoeD!$E$6,
IF(AND($BJ9=13,$AY9=4),TVoeD!$F$6,
IF(AND($BJ9=13,$AY9=5),TVoeD!$G$6,
IF(AND($BJ9=13,$AY9=6),TVoeD!$H$6,
IF(AND($BJ9=15,$AY9=1),TVoeD!$C$7,
IF(AND($BJ9=15,$AY9=2),TVoeD!$D$7,
IF(AND($BJ9=15,$AY9=3),TVoeD!$E$7,
IF(AND($BJ9=15,$AY9=4),TVoeD!$F$7,
IF(AND($BJ9=15,$AY9=5),TVoeD!$G$7,
IF(AND($BJ9=15,$AY9=6),TVoeD!$H$7,
IF(AND($BJ9=16,$AY9=1),TVoeD!$C$8,
IF(AND($BJ9=16,$AY9=2),TVoeD!$D$8,
IF(AND($BJ9=16,$AY9=3),TVoeD!$E$8,
IF(AND($BJ9=16,$AY9=4),TVoeD!$F$8,
IF(AND($BJ9=16,$AY9=5),TVoeD!$G$8,
IF(AND($BJ9=16,$AY9=6),TVoeD!$H$8,
IF(AND($BJ9=17,$AY9=1),TVoeD!$C$9,
IF(AND($BJ9=17,$AY9=2),TVoeD!$D$9,
IF(AND($BJ9=17,$AY9=3),TVoeD!$E$9,
IF(AND($BJ9=17,$AY9=4),TVoeD!$F$9,
IF(AND($BJ9=17,$AY9=5),TVoeD!$G$9,
IF(AND($BJ9=17,$AY9=6),TVoeD!$H$9,
IF(AND($BJ9=18,$AY9=1),TVoeD!$C$10,
IF(AND($BJ9=18,$AY9=2),TVoeD!$D$10,
IF(AND($BJ9=18,$AY9=4),TVoeD!$F$10,
IF(AND($BJ9=18,$AY9=5),TVoeD!$G$10,
IF(AND($BJ9=18,$AY9=6),TVoeD!$H$10,
IF(AND($BJ9=9,$AY9=1),TVoeD!$C$11,
IF(AND($BJ9=9,$AY9=2),TVoeD!$D$11,
IF(AND($BJ9=9,$AY9=3),TVoeD!$E$11,
IF(AND($BJ9=9,$AY9=4),TVoeD!$F$11,
IF(AND($BJ9=9,$AY9=5),TVoeD!$G$11,
IF(AND($BJ9=9,$AY9=6),TVoeD!$H$11,
IF(AND($BJ9=3,$AY9=1),TVoeD!$C$12,
IF(AND($BJ9=3,$AY9=2),TVoeD!$D$12,
IF(AND($BJ9=3,$AY9=3),TVoeD!$E$12,
IF(AND($BJ9=3,$AY9=4),TVoeD!$F$12,
IF(AND($BJ9=3,$AY9=5),TVoeD!$G$12,
IF(AND($BJ9=3,$AY9=6),TVoeD!$H$12,
)))))))))))))))))))))))))))))))))))))))))))))))))))))</f>
        <v>0</v>
      </c>
      <c r="BM9" s="13">
        <f>IF(AND($BJ9=4,$AZ9=1),TVoeD!$C$17,
IF(AND($BJ9=4,$AZ9=2),TVoeD!$D$17,
IF(AND($BJ9=4,$AZ9=3),TVoeD!$E$17,
IF(AND($BJ9=4,$AZ9=4),TVoeD!$F$17,
IF(AND($BJ9=4,$AZ9=5),TVoeD!$G$17,
IF(AND($BJ9=4,$AZ9=6),TVoeD!$H$17,
IF(AND($BJ9="8a",$AZ9=1),TVoeD!$C$18,
IF(AND($BJ9="8a",$AZ9=2),TVoeD!$D$18,
IF(AND($BJ9="8a",$AZ9=3),TVoeD!$E$18,
IF(AND($BJ9="8a",$AZ9=4),TVoeD!$F$18,
IF(AND($BJ9="8a",$AZ9=5),TVoeD!$G$18,
IF(AND($BJ9="8a",$AZ9=6),TVoeD!$H$18,
IF(AND($BJ9=13,$AZ9=1),TVoeD!$C$19,
IF(AND($BJ9=13,$AZ9=2),TVoeD!$D$19,
IF(AND($BJ9=13,$AZ9=3),TVoeD!$E$19,
IF(AND($BJ9=13,$AZ9=4),TVoeD!$F$19,
IF(AND($BJ9=13,$AZ9=5),TVoeD!$G$19,
IF(AND($BJ9=13,$AZ9=6),TVoeD!$H$19,
IF(AND($BJ9=15,$AZ9=1),TVoeD!$C$20,
IF(AND($BJ9=15,$AZ9=2),TVoeD!$D$20,
IF(AND($BJ9=15,$AZ9=3),TVoeD!$E$20,
IF(AND($BJ9=15,$AZ9=4),TVoeD!$F$20,
IF(AND($BJ9=15,$AZ9=5),TVoeD!$G$20,
IF(AND($BJ9=15,$AZ9=6),TVoeD!$H$20,
IF(AND($BJ9=16,$AZ9=1),TVoeD!$C$21,
IF(AND($BJ9=16,$AZ9=2),TVoeD!$D$21,
IF(AND($BJ9=16,$AZ9=3),TVoeD!$E$21,
IF(AND($BJ9=16,$AZ9=4),TVoeD!$F$21,
IF(AND($BJ9=16,$AZ9=5),TVoeD!$G$21,
IF(AND($BJ9=16,$AZ9=6),TVoeD!$H$21,
IF(AND($BJ9=17,$AZ9=1),TVoeD!$C$22,
IF(AND($BJ9=17,$AZ9=2),TVoeD!$D$22,
IF(AND($BJ9=17,$AZ9=3),TVoeD!$E$22,
IF(AND($BJ9=17,$AZ9=4),TVoeD!$F$22,
IF(AND($BJ9=17,$AZ9=5),TVoeD!$G$22,
IF(AND($BJ9=17,$AZ9=6),TVoeD!$H$22,
IF(AND($BJ9=18,$AZ9=1),TVoeD!$C$23,
IF(AND($BJ9=18,$AZ9=2),TVoeD!$D$23,
IF(AND($BJ9=18,$AZ9=4),TVoeD!$F$23,
IF(AND($BJ9=18,$AZ9=5),TVoeD!$G$23,
IF(AND($BJ9=18,$AZ9=6),TVoeD!$H$23,
IF(AND($BJ9=9,$AZ9=1),TVoeD!$C$24,
IF(AND($BJ9=9,$AZ9=2),TVoeD!$D$24,
IF(AND($BJ9=9,$AZ9=3),TVoeD!$E$24,
IF(AND($BJ9=9,$AZ9=4),TVoeD!$F$24,
IF(AND($BJ9=9,$AZ9=5),TVoeD!$G$24,
IF(AND($BJ9=9,$AZ9=6),TVoeD!$H$24,
IF(AND($BJ9=3,$AZ9=1),TVoeD!$C$25,
IF(AND($BJ9=3,$AZ9=2),TVoeD!$D$25,
IF(AND($BJ9=3,$AZ9=3),TVoeD!$E$25,
IF(AND($BJ9=3,$AZ9=4),TVoeD!$F$25,
IF(AND($BJ9=3,$AZ9=5),TVoeD!$G$25,
IF(AND($BJ9=3,$AZ9=6),TVoeD!$H$25,
)))))))))))))))))))))))))))))))))))))))))))))))))))))</f>
        <v>0</v>
      </c>
      <c r="BN9" s="13">
        <f>IF(AND($BJ9=4,BA9=1),TVoeD!$C$17,
IF(AND($BJ9=4,BA9=2),TVoeD!$D$17,
IF(AND($BJ9=4,BA9=3),TVoeD!$E$17,
IF(AND($BJ9=4,BA9=4),TVoeD!$F$17,
IF(AND($BJ9=4,BA9=5),TVoeD!$G$17,
IF(AND($BJ9=4,BA9=6),TVoeD!$H$17,
IF(AND($BJ9="8a",BA9=1),TVoeD!$C$18,
IF(AND($BJ9="8a",BA9=2),TVoeD!$D$18,
IF(AND($BJ9="8a",BA9=3),TVoeD!$E$18,
IF(AND($BJ9="8a",BA9=4),TVoeD!$F$18,
IF(AND($BJ9="8a",BA9=5),TVoeD!$G$18,
IF(AND($BJ9="8a",BA9=6),TVoeD!$H$18,
IF(AND($BJ9=13,BA9=1),TVoeD!$C$19,
IF(AND($BJ9=13,BA9=2),TVoeD!$D$19,
IF(AND($BJ9=13,BA9=3),TVoeD!$E$19,
IF(AND($BJ9=13,BA9=4),TVoeD!$F$19,
IF(AND($BJ9=13,BA9=5),TVoeD!$G$19,
IF(AND($BJ9=13,BA9=6),TVoeD!$H$19,
IF(AND($BJ9=15,BA9=1),TVoeD!$C$20,
IF(AND($BJ9=15,BA9=2),TVoeD!$D$20,
IF(AND($BJ9=15,BA9=3),TVoeD!$E$20,
IF(AND($BJ9=15,BA9=4),TVoeD!$F$20,
IF(AND($BJ9=15,BA9=5),TVoeD!$G$20,
IF(AND($BJ9=15,BA9=6),TVoeD!$H$20,
IF(AND($BJ9=16,BA9=1),TVoeD!$C$21,
IF(AND($BJ9=16,BA9=2),TVoeD!$D$21,
IF(AND($BJ9=16,BA9=3),TVoeD!$E$21,
IF(AND($BJ9=16,BA9=4),TVoeD!$F$21,
IF(AND($BJ9=16,BA9=5),TVoeD!$G$21,
IF(AND($BJ9=16,BA9=6),TVoeD!$H$21,
IF(AND($BJ9=17,BA9=1),TVoeD!$C$22,
IF(AND($BJ9=17,BA9=2),TVoeD!$D$22,
IF(AND($BJ9=17,BA9=3),TVoeD!$E$22,
IF(AND($BJ9=17,BA9=4),TVoeD!$F$22,
IF(AND($BJ9=17,BA9=5),TVoeD!$G$22,
IF(AND($BJ9=17,BA9=6),TVoeD!$H$22,
IF(AND($BJ9=18,BA9=1),TVoeD!$C$23,
IF(AND($BJ9=18,BA9=2),TVoeD!$D$23,
IF(AND($BJ9=18,BA9=4),TVoeD!$F$23,
IF(AND($BJ9=18,BA9=5),TVoeD!$G$23,
IF(AND($BJ9=18,BA9=6),TVoeD!$H$23,
IF(AND($BJ9=9,BA9=1),TVoeD!$C$24,
IF(AND($BJ9=9,BA9=2),TVoeD!$D$24,
IF(AND($BJ9=9,BA9=3),TVoeD!$E$24,
IF(AND($BJ9=9,BA9=4),TVoeD!$F$24,
IF(AND($BJ9=9,BA9=5),TVoeD!$G$24,
IF(AND($BJ9=9,BA9=6),TVoeD!$H$24,
IF(AND($BJ9=3,BA9=1),TVoeD!$C$25,
IF(AND($BJ9=3,BA9=2),TVoeD!$D$25,
IF(AND($BJ9=3,BA9=3),TVoeD!$E$25,
IF(AND($BJ9=3,BA9=4),TVoeD!$F$25,
IF(AND($BJ9=3,BA9=5),TVoeD!$G$25,
IF(AND($BJ9=3,BA9=6),TVoeD!$H$25,
)))))))))))))))))))))))))))))))))))))))))))))))))))))</f>
        <v>0</v>
      </c>
      <c r="BO9" s="13">
        <f>IF(AND($BJ9=4,BB9=1),TVoeD!$C$17,
IF(AND($BJ9=4,BB9=2),TVoeD!$D$17,
IF(AND($BJ9=4,BB9=3),TVoeD!$E$17,
IF(AND($BJ9=4,BB9=4),TVoeD!$F$17,
IF(AND($BJ9=4,BB9=5),TVoeD!$G$17,
IF(AND($BJ9=4,BB9=6),TVoeD!$H$17,
IF(AND($BJ9="8a",BB9=1),TVoeD!$C$18,
IF(AND($BJ9="8a",BB9=2),TVoeD!$D$18,
IF(AND($BJ9="8a",BB9=3),TVoeD!$E$18,
IF(AND($BJ9="8a",BB9=4),TVoeD!$F$18,
IF(AND($BJ9="8a",BB9=5),TVoeD!$G$18,
IF(AND($BJ9="8a",BB9=6),TVoeD!$H$18,
IF(AND($BJ9=13,BB9=1),TVoeD!$C$19,
IF(AND($BJ9=13,BB9=2),TVoeD!$D$19,
IF(AND($BJ9=13,BB9=3),TVoeD!$E$19,
IF(AND($BJ9=13,BB9=4),TVoeD!$F$19,
IF(AND($BJ9=13,BB9=5),TVoeD!$G$19,
IF(AND($BJ9=13,BB9=6),TVoeD!$H$19,
IF(AND($BJ9=15,BB9=1),TVoeD!$C$20,
IF(AND($BJ9=15,BB9=2),TVoeD!$D$20,
IF(AND($BJ9=15,BB9=3),TVoeD!$E$20,
IF(AND($BJ9=15,BB9=4),TVoeD!$F$20,
IF(AND($BJ9=15,BB9=5),TVoeD!$G$20,
IF(AND($BJ9=15,BB9=6),TVoeD!$H$20,
IF(AND($BJ9=16,BB9=1),TVoeD!$C$21,
IF(AND($BJ9=16,BB9=2),TVoeD!$D$21,
IF(AND($BJ9=16,BB9=3),TVoeD!$E$21,
IF(AND($BJ9=16,BB9=4),TVoeD!$F$21,
IF(AND($BJ9=16,BB9=5),TVoeD!$G$21,
IF(AND($BJ9=16,BB9=6),TVoeD!$H$21,
IF(AND($BJ9=17,BB9=1),TVoeD!$C$22,
IF(AND($BJ9=17,BB9=2),TVoeD!$D$22,
IF(AND($BJ9=17,BB9=3),TVoeD!$E$22,
IF(AND($BJ9=17,BB9=4),TVoeD!$F$22,
IF(AND($BJ9=17,BB9=5),TVoeD!$G$22,
IF(AND($BJ9=17,BB9=6),TVoeD!$H$22,
IF(AND($BJ9=18,BB9=1),TVoeD!$C$23,
IF(AND($BJ9=18,BB9=2),TVoeD!$D$23,
IF(AND($BJ9=18,BB9=4),TVoeD!$F$23,
IF(AND($BJ9=18,BB9=5),TVoeD!$G$23,
IF(AND($BJ9=18,BB9=6),TVoeD!$H$23,
IF(AND($BJ9=9,BB9=1),TVoeD!$C$24,
IF(AND($BJ9=9,BB9=2),TVoeD!$D$24,
IF(AND($BJ9=9,BB9=3),TVoeD!$E$24,
IF(AND($BJ9=9,BB9=4),TVoeD!$F$24,
IF(AND($BJ9=9,BB9=5),TVoeD!$G$24,
IF(AND($BJ9=9,BB9=6),TVoeD!$H$24,
IF(AND($BJ9=3,BB9=1),TVoeD!$C$25,
IF(AND($BJ9=3,BB9=2),TVoeD!$D$25,
IF(AND($BJ9=3,BB9=3),TVoeD!$E$25,
IF(AND($BJ9=3,BB9=4),TVoeD!$F$25,
IF(AND($BJ9=3,BB9=5),TVoeD!$G$25,
IF(AND($BJ9=3,BB9=6),TVoeD!$H$25,
)))))))))))))))))))))))))))))))))))))))))))))))))))))</f>
        <v>0</v>
      </c>
      <c r="BP9" s="13">
        <f>IF(AND($BJ9=4,BC9=1),TVoeD!$C$17,
IF(AND($BJ9=4,BC9=2),TVoeD!$D$17,
IF(AND($BJ9=4,BC9=3),TVoeD!$E$17,
IF(AND($BJ9=4,BC9=4),TVoeD!$F$17,
IF(AND($BJ9=4,BC9=5),TVoeD!$G$17,
IF(AND($BJ9=4,BC9=6),TVoeD!$H$17,
IF(AND($BJ9="8a",BC9=1),TVoeD!$C$18,
IF(AND($BJ9="8a",BC9=2),TVoeD!$D$18,
IF(AND($BJ9="8a",BC9=3),TVoeD!$E$18,
IF(AND($BJ9="8a",BC9=4),TVoeD!$F$18,
IF(AND($BJ9="8a",BC9=5),TVoeD!$G$18,
IF(AND($BJ9="8a",BC9=6),TVoeD!$H$18,
IF(AND($BJ9=13,BC9=1),TVoeD!$C$19,
IF(AND($BJ9=13,BC9=2),TVoeD!$D$19,
IF(AND($BJ9=13,BC9=3),TVoeD!$E$19,
IF(AND($BJ9=13,BC9=4),TVoeD!$F$19,
IF(AND($BJ9=13,BC9=5),TVoeD!$G$19,
IF(AND($BJ9=13,BC9=6),TVoeD!$H$19,
IF(AND($BJ9=15,BC9=1),TVoeD!$C$20,
IF(AND($BJ9=15,BC9=2),TVoeD!$D$20,
IF(AND($BJ9=15,BC9=3),TVoeD!$E$20,
IF(AND($BJ9=15,BC9=4),TVoeD!$F$20,
IF(AND($BJ9=15,BC9=5),TVoeD!$G$20,
IF(AND($BJ9=15,BC9=6),TVoeD!$H$20,
IF(AND($BJ9=16,BC9=1),TVoeD!$C$21,
IF(AND($BJ9=16,BC9=2),TVoeD!$D$21,
IF(AND($BJ9=16,BC9=3),TVoeD!$E$21,
IF(AND($BJ9=16,BC9=4),TVoeD!$F$21,
IF(AND($BJ9=16,BC9=5),TVoeD!$G$21,
IF(AND($BJ9=16,BC9=6),TVoeD!$H$21,
IF(AND($BJ9=17,BC9=1),TVoeD!$C$22,
IF(AND($BJ9=17,BC9=2),TVoeD!$D$22,
IF(AND($BJ9=17,BC9=3),TVoeD!$E$22,
IF(AND($BJ9=17,BC9=4),TVoeD!$F$22,
IF(AND($BJ9=17,BC9=5),TVoeD!$G$22,
IF(AND($BJ9=17,BC9=6),TVoeD!$H$22,
IF(AND($BJ9=18,BC9=1),TVoeD!$C$23,
IF(AND($BJ9=18,BC9=2),TVoeD!$D$23,
IF(AND($BJ9=18,BC9=4),TVoeD!$F$23,
IF(AND($BJ9=18,BC9=5),TVoeD!$G$23,
IF(AND($BJ9=18,BC9=6),TVoeD!$H$23,
IF(AND($BJ9=9,BC9=1),TVoeD!$C$24,
IF(AND($BJ9=9,BC9=2),TVoeD!$D$24,
IF(AND($BJ9=9,BC9=3),TVoeD!$E$24,
IF(AND($BJ9=9,BC9=4),TVoeD!$F$24,
IF(AND($BJ9=9,BC9=5),TVoeD!$G$24,
IF(AND($BJ9=9,BC9=6),TVoeD!$H$24,
IF(AND($BJ9=3,BC9=1),TVoeD!$C$25,
IF(AND($BJ9=3,BC9=2),TVoeD!$D$25,
IF(AND($BJ9=3,BC9=3),TVoeD!$E$25,
IF(AND($BJ9=3,BC9=4),TVoeD!$F$25,
IF(AND($BJ9=3,BC9=5),TVoeD!$G$25,
IF(AND($BJ9=3,BC9=6),TVoeD!$H$25,
)))))))))))))))))))))))))))))))))))))))))))))))))))))</f>
        <v>0</v>
      </c>
      <c r="BQ9" s="13">
        <f>IF(AND($BJ9=4,BD9=1),TVoeD!$C$17,
IF(AND($BJ9=4,BD9=2),TVoeD!$D$17,
IF(AND($BJ9=4,BD9=3),TVoeD!$E$17,
IF(AND($BJ9=4,BD9=4),TVoeD!$F$17,
IF(AND($BJ9=4,BD9=5),TVoeD!$G$17,
IF(AND($BJ9=4,BD9=6),TVoeD!$H$17,
IF(AND($BJ9="8a",BD9=1),TVoeD!$C$18,
IF(AND($BJ9="8a",BD9=2),TVoeD!$D$18,
IF(AND($BJ9="8a",BD9=3),TVoeD!$E$18,
IF(AND($BJ9="8a",BD9=4),TVoeD!$F$18,
IF(AND($BJ9="8a",BD9=5),TVoeD!$G$18,
IF(AND($BJ9="8a",BD9=6),TVoeD!$H$18,
IF(AND($BJ9=13,BD9=1),TVoeD!$C$19,
IF(AND($BJ9=13,BD9=2),TVoeD!$D$19,
IF(AND($BJ9=13,BD9=3),TVoeD!$E$19,
IF(AND($BJ9=13,BD9=4),TVoeD!$F$19,
IF(AND($BJ9=13,BD9=5),TVoeD!$G$19,
IF(AND($BJ9=13,BD9=6),TVoeD!$H$19,
IF(AND($BJ9=15,BD9=1),TVoeD!$C$20,
IF(AND($BJ9=15,BD9=2),TVoeD!$D$20,
IF(AND($BJ9=15,BD9=3),TVoeD!$E$20,
IF(AND($BJ9=15,BD9=4),TVoeD!$F$20,
IF(AND($BJ9=15,BD9=5),TVoeD!$G$20,
IF(AND($BJ9=15,BD9=6),TVoeD!$H$20,
IF(AND($BJ9=16,BD9=1),TVoeD!$C$21,
IF(AND($BJ9=16,BD9=2),TVoeD!$D$21,
IF(AND($BJ9=16,BD9=3),TVoeD!$E$21,
IF(AND($BJ9=16,BD9=4),TVoeD!$F$21,
IF(AND($BJ9=16,BD9=5),TVoeD!$G$21,
IF(AND($BJ9=16,BD9=6),TVoeD!$H$21,
IF(AND($BJ9=17,BD9=1),TVoeD!$C$22,
IF(AND($BJ9=17,BD9=2),TVoeD!$D$22,
IF(AND($BJ9=17,BD9=3),TVoeD!$E$22,
IF(AND($BJ9=17,BD9=4),TVoeD!$F$22,
IF(AND($BJ9=17,BD9=5),TVoeD!$G$22,
IF(AND($BJ9=17,BD9=6),TVoeD!$H$22,
IF(AND($BJ9=18,BD9=1),TVoeD!$C$23,
IF(AND($BJ9=18,BD9=2),TVoeD!$D$23,
IF(AND($BJ9=18,BD9=4),TVoeD!$F$23,
IF(AND($BJ9=18,BD9=5),TVoeD!$G$23,
IF(AND($BJ9=18,BD9=6),TVoeD!$H$23,
IF(AND($BJ9=9,BD9=1),TVoeD!$C$24,
IF(AND($BJ9=9,BD9=2),TVoeD!$D$24,
IF(AND($BJ9=9,BD9=3),TVoeD!$E$24,
IF(AND($BJ9=9,BD9=4),TVoeD!$F$24,
IF(AND($BJ9=9,BD9=5),TVoeD!$G$24,
IF(AND($BJ9=9,BD9=6),TVoeD!$H$24,
IF(AND($BJ9=3,BD9=1),TVoeD!$C$25,
IF(AND($BJ9=3,BD9=2),TVoeD!$D$25,
IF(AND($BJ9=3,BD9=3),TVoeD!$E$25,
IF(AND($BJ9=3,BD9=4),TVoeD!$F$25,
IF(AND($BJ9=3,BD9=5),TVoeD!$G$25,
IF(AND($BJ9=3,BD9=6),TVoeD!$H$25,
)))))))))))))))))))))))))))))))))))))))))))))))))))))</f>
        <v>0</v>
      </c>
      <c r="BR9" s="13">
        <f>IF(AND($BJ9=4,BE9=1),TVoeD!$C$17,
IF(AND($BJ9=4,BE9=2),TVoeD!$D$17,
IF(AND($BJ9=4,BE9=3),TVoeD!$E$17,
IF(AND($BJ9=4,BE9=4),TVoeD!$F$17,
IF(AND($BJ9=4,BE9=5),TVoeD!$G$17,
IF(AND($BJ9=4,BE9=6),TVoeD!$H$17,
IF(AND($BJ9="8a",BE9=1),TVoeD!$C$18,
IF(AND($BJ9="8a",BE9=2),TVoeD!$D$18,
IF(AND($BJ9="8a",BE9=3),TVoeD!$E$18,
IF(AND($BJ9="8a",BE9=4),TVoeD!$F$18,
IF(AND($BJ9="8a",BE9=5),TVoeD!$G$18,
IF(AND($BJ9="8a",BE9=6),TVoeD!$H$18,
IF(AND($BJ9=13,BE9=1),TVoeD!$C$19,
IF(AND($BJ9=13,BE9=2),TVoeD!$D$19,
IF(AND($BJ9=13,BE9=3),TVoeD!$E$19,
IF(AND($BJ9=13,BE9=4),TVoeD!$F$19,
IF(AND($BJ9=13,BE9=5),TVoeD!$G$19,
IF(AND($BJ9=13,BE9=6),TVoeD!$H$19,
IF(AND($BJ9=15,BE9=1),TVoeD!$C$20,
IF(AND($BJ9=15,BE9=2),TVoeD!$D$20,
IF(AND($BJ9=15,BE9=3),TVoeD!$E$20,
IF(AND($BJ9=15,BE9=4),TVoeD!$F$20,
IF(AND($BJ9=15,BE9=5),TVoeD!$G$20,
IF(AND($BJ9=15,BE9=6),TVoeD!$H$20,
IF(AND($BJ9=16,BE9=1),TVoeD!$C$21,
IF(AND($BJ9=16,BE9=2),TVoeD!$D$21,
IF(AND($BJ9=16,BE9=3),TVoeD!$E$21,
IF(AND($BJ9=16,BE9=4),TVoeD!$F$21,
IF(AND($BJ9=16,BE9=5),TVoeD!$G$21,
IF(AND($BJ9=16,BE9=6),TVoeD!$H$21,
IF(AND($BJ9=17,BE9=1),TVoeD!$C$22,
IF(AND($BJ9=17,BE9=2),TVoeD!$D$22,
IF(AND($BJ9=17,BE9=3),TVoeD!$E$22,
IF(AND($BJ9=17,BE9=4),TVoeD!$F$22,
IF(AND($BJ9=17,BE9=5),TVoeD!$G$22,
IF(AND($BJ9=17,BE9=6),TVoeD!$H$22,
IF(AND($BJ9=18,BE9=1),TVoeD!$C$23,
IF(AND($BJ9=18,BE9=2),TVoeD!$D$23,
IF(AND($BJ9=18,BE9=4),TVoeD!$F$23,
IF(AND($BJ9=18,BE9=5),TVoeD!$G$23,
IF(AND($BJ9=18,BE9=6),TVoeD!$H$23,
IF(AND($BJ9=9,BE9=1),TVoeD!$C$24,
IF(AND($BJ9=9,BE9=2),TVoeD!$D$24,
IF(AND($BJ9=9,BE9=3),TVoeD!$E$24,
IF(AND($BJ9=9,BE9=4),TVoeD!$F$24,
IF(AND($BJ9=9,BE9=5),TVoeD!$G$24,
IF(AND($BJ9=9,BE9=6),TVoeD!$H$24,
IF(AND($BJ9=3,BE9=1),TVoeD!$C$25,
IF(AND($BJ9=3,BE9=2),TVoeD!$D$25,
IF(AND($BJ9=3,BE9=3),TVoeD!$E$25,
IF(AND($BJ9=3,BE9=4),TVoeD!$F$25,
IF(AND($BJ9=3,BE9=5),TVoeD!$G$25,
IF(AND($BJ9=3,BE9=6),TVoeD!$H$25,
)))))))))))))))))))))))))))))))))))))))))))))))))))))</f>
        <v>0</v>
      </c>
      <c r="BS9" s="13">
        <f>IF(AND($BJ9=4,BF9=1),TVoeD!$C$17,
IF(AND($BJ9=4,BF9=2),TVoeD!$D$17,
IF(AND($BJ9=4,BF9=3),TVoeD!$E$17,
IF(AND($BJ9=4,BF9=4),TVoeD!$F$17,
IF(AND($BJ9=4,BF9=5),TVoeD!$G$17,
IF(AND($BJ9=4,BF9=6),TVoeD!$H$17,
IF(AND($BJ9="8a",BF9=1),TVoeD!$C$18,
IF(AND($BJ9="8a",BF9=2),TVoeD!$D$18,
IF(AND($BJ9="8a",BF9=3),TVoeD!$E$18,
IF(AND($BJ9="8a",BF9=4),TVoeD!$F$18,
IF(AND($BJ9="8a",BF9=5),TVoeD!$G$18,
IF(AND($BJ9="8a",BF9=6),TVoeD!$H$18,
IF(AND($BJ9=13,BF9=1),TVoeD!$C$19,
IF(AND($BJ9=13,BF9=2),TVoeD!$D$19,
IF(AND($BJ9=13,BF9=3),TVoeD!$E$19,
IF(AND($BJ9=13,BF9=4),TVoeD!$F$19,
IF(AND($BJ9=13,BF9=5),TVoeD!$G$19,
IF(AND($BJ9=13,BF9=6),TVoeD!$H$19,
IF(AND($BJ9=15,BF9=1),TVoeD!$C$20,
IF(AND($BJ9=15,BF9=2),TVoeD!$D$20,
IF(AND($BJ9=15,BF9=3),TVoeD!$E$20,
IF(AND($BJ9=15,BF9=4),TVoeD!$F$20,
IF(AND($BJ9=15,BF9=5),TVoeD!$G$20,
IF(AND($BJ9=15,BF9=6),TVoeD!$H$20,
IF(AND($BJ9=16,BF9=1),TVoeD!$C$21,
IF(AND($BJ9=16,BF9=2),TVoeD!$D$21,
IF(AND($BJ9=16,BF9=3),TVoeD!$E$21,
IF(AND($BJ9=16,BF9=4),TVoeD!$F$21,
IF(AND($BJ9=16,BF9=5),TVoeD!$G$21,
IF(AND($BJ9=16,BF9=6),TVoeD!$H$21,
IF(AND($BJ9=17,BF9=1),TVoeD!$C$22,
IF(AND($BJ9=17,BF9=2),TVoeD!$D$22,
IF(AND($BJ9=17,BF9=3),TVoeD!$E$22,
IF(AND($BJ9=17,BF9=4),TVoeD!$F$22,
IF(AND($BJ9=17,BF9=5),TVoeD!$G$22,
IF(AND($BJ9=17,BF9=6),TVoeD!$H$22,
IF(AND($BJ9=18,BF9=1),TVoeD!$C$23,
IF(AND($BJ9=18,BF9=2),TVoeD!$D$23,
IF(AND($BJ9=18,BF9=4),TVoeD!$F$23,
IF(AND($BJ9=18,BF9=5),TVoeD!$G$23,
IF(AND($BJ9=18,BF9=6),TVoeD!$H$23,
IF(AND($BJ9=9,BF9=1),TVoeD!$C$24,
IF(AND($BJ9=9,BF9=2),TVoeD!$D$24,
IF(AND($BJ9=9,BF9=3),TVoeD!$E$24,
IF(AND($BJ9=9,BF9=4),TVoeD!$F$24,
IF(AND($BJ9=9,BF9=5),TVoeD!$G$24,
IF(AND($BJ9=9,BF9=6),TVoeD!$H$24,
IF(AND($BJ9=3,BF9=1),TVoeD!$C$25,
IF(AND($BJ9=3,BF9=2),TVoeD!$D$25,
IF(AND($BJ9=3,BF9=3),TVoeD!$E$25,
IF(AND($BJ9=3,BF9=4),TVoeD!$F$25,
IF(AND($BJ9=3,BF9=5),TVoeD!$G$25,
IF(AND($BJ9=3,BF9=6),TVoeD!$H$25,
)))))))))))))))))))))))))))))))))))))))))))))))))))))</f>
        <v>0</v>
      </c>
      <c r="BT9" s="13">
        <f>IF(AND($BJ9=4,BG9=1),TVoeD!$C$17,
IF(AND($BJ9=4,BG9=2),TVoeD!$D$17,
IF(AND($BJ9=4,BG9=3),TVoeD!$E$17,
IF(AND($BJ9=4,BG9=4),TVoeD!$F$17,
IF(AND($BJ9=4,BG9=5),TVoeD!$G$17,
IF(AND($BJ9=4,BG9=6),TVoeD!$H$17,
IF(AND($BJ9="8a",BG9=1),TVoeD!$C$18,
IF(AND($BJ9="8a",BG9=2),TVoeD!$D$18,
IF(AND($BJ9="8a",BG9=3),TVoeD!$E$18,
IF(AND($BJ9="8a",BG9=4),TVoeD!$F$18,
IF(AND($BJ9="8a",BG9=5),TVoeD!$G$18,
IF(AND($BJ9="8a",BG9=6),TVoeD!$H$18,
IF(AND($BJ9=13,BG9=1),TVoeD!$C$19,
IF(AND($BJ9=13,BG9=2),TVoeD!$D$19,
IF(AND($BJ9=13,BG9=3),TVoeD!$E$19,
IF(AND($BJ9=13,BG9=4),TVoeD!$F$19,
IF(AND($BJ9=13,BG9=5),TVoeD!$G$19,
IF(AND($BJ9=13,BG9=6),TVoeD!$H$19,
IF(AND($BJ9=15,BG9=1),TVoeD!$C$20,
IF(AND($BJ9=15,BG9=2),TVoeD!$D$20,
IF(AND($BJ9=15,BG9=3),TVoeD!$E$20,
IF(AND($BJ9=15,BG9=4),TVoeD!$F$20,
IF(AND($BJ9=15,BG9=5),TVoeD!$G$20,
IF(AND($BJ9=15,BG9=6),TVoeD!$H$20,
IF(AND($BJ9=16,BG9=1),TVoeD!$C$21,
IF(AND($BJ9=16,BG9=2),TVoeD!$D$21,
IF(AND($BJ9=16,BG9=3),TVoeD!$E$21,
IF(AND($BJ9=16,BG9=4),TVoeD!$F$21,
IF(AND($BJ9=16,BG9=5),TVoeD!$G$21,
IF(AND($BJ9=16,BG9=6),TVoeD!$H$21,
IF(AND($BJ9=17,BG9=1),TVoeD!$C$22,
IF(AND($BJ9=17,BG9=2),TVoeD!$D$22,
IF(AND($BJ9=17,BG9=3),TVoeD!$E$22,
IF(AND($BJ9=17,BG9=4),TVoeD!$F$22,
IF(AND($BJ9=17,BG9=5),TVoeD!$G$22,
IF(AND($BJ9=17,BG9=6),TVoeD!$H$22,
IF(AND($BJ9=18,BG9=1),TVoeD!$C$23,
IF(AND($BJ9=18,BG9=2),TVoeD!$D$23,
IF(AND($BJ9=18,BG9=4),TVoeD!$F$23,
IF(AND($BJ9=18,BG9=5),TVoeD!$G$23,
IF(AND($BJ9=18,BG9=6),TVoeD!$H$23,
IF(AND($BJ9=9,BG9=1),TVoeD!$C$24,
IF(AND($BJ9=9,BG9=2),TVoeD!$D$24,
IF(AND($BJ9=9,BG9=3),TVoeD!$E$24,
IF(AND($BJ9=9,BG9=4),TVoeD!$F$24,
IF(AND($BJ9=9,BG9=5),TVoeD!$G$24,
IF(AND($BJ9=9,BG9=6),TVoeD!$H$24,
IF(AND($BJ9=3,BG9=1),TVoeD!$C$25,
IF(AND($BJ9=3,BG9=2),TVoeD!$D$25,
IF(AND($BJ9=3,BG9=3),TVoeD!$E$25,
IF(AND($BJ9=3,BG9=4),TVoeD!$F$25,
IF(AND($BJ9=3,BG9=5),TVoeD!$G$25,
IF(AND($BJ9=3,BG9=6),TVoeD!$H$25,
)))))))))))))))))))))))))))))))))))))))))))))))))))))</f>
        <v>0</v>
      </c>
      <c r="BU9" s="13">
        <f>IF(AND($BJ9=4,BH9=1),TVoeD!$C$17,
IF(AND($BJ9=4,BH9=2),TVoeD!$D$17,
IF(AND($BJ9=4,BH9=3),TVoeD!$E$17,
IF(AND($BJ9=4,BH9=4),TVoeD!$F$17,
IF(AND($BJ9=4,BH9=5),TVoeD!$G$17,
IF(AND($BJ9=4,BH9=6),TVoeD!$H$17,
IF(AND($BJ9="8a",BH9=1),TVoeD!$C$18,
IF(AND($BJ9="8a",BH9=2),TVoeD!$D$18,
IF(AND($BJ9="8a",BH9=3),TVoeD!$E$18,
IF(AND($BJ9="8a",BH9=4),TVoeD!$F$18,
IF(AND($BJ9="8a",BH9=5),TVoeD!$G$18,
IF(AND($BJ9="8a",BH9=6),TVoeD!$H$18,
IF(AND($BJ9=13,BH9=1),TVoeD!$C$19,
IF(AND($BJ9=13,BH9=2),TVoeD!$D$19,
IF(AND($BJ9=13,BH9=3),TVoeD!$E$19,
IF(AND($BJ9=13,BH9=4),TVoeD!$F$19,
IF(AND($BJ9=13,BH9=5),TVoeD!$G$19,
IF(AND($BJ9=13,BH9=6),TVoeD!$H$19,
IF(AND($BJ9=15,BH9=1),TVoeD!$C$20,
IF(AND($BJ9=15,BH9=2),TVoeD!$D$20,
IF(AND($BJ9=15,BH9=3),TVoeD!$E$20,
IF(AND($BJ9=15,BH9=4),TVoeD!$F$20,
IF(AND($BJ9=15,BH9=5),TVoeD!$G$20,
IF(AND($BJ9=15,BH9=6),TVoeD!$H$20,
IF(AND($BJ9=16,BH9=1),TVoeD!$C$21,
IF(AND($BJ9=16,BH9=2),TVoeD!$D$21,
IF(AND($BJ9=16,BH9=3),TVoeD!$E$21,
IF(AND($BJ9=16,BH9=4),TVoeD!$F$21,
IF(AND($BJ9=16,BH9=5),TVoeD!$G$21,
IF(AND($BJ9=16,BH9=6),TVoeD!$H$21,
IF(AND($BJ9=17,BH9=1),TVoeD!$C$22,
IF(AND($BJ9=17,BH9=2),TVoeD!$D$22,
IF(AND($BJ9=17,BH9=3),TVoeD!$E$22,
IF(AND($BJ9=17,BH9=4),TVoeD!$F$22,
IF(AND($BJ9=17,BH9=5),TVoeD!$G$22,
IF(AND($BJ9=17,BH9=6),TVoeD!$H$22,
IF(AND($BJ9=18,BH9=1),TVoeD!$C$23,
IF(AND($BJ9=18,BH9=2),TVoeD!$D$23,
IF(AND($BJ9=18,BH9=4),TVoeD!$F$23,
IF(AND($BJ9=18,BH9=5),TVoeD!$G$23,
IF(AND($BJ9=18,BH9=6),TVoeD!$H$23,
IF(AND($BJ9=9,BH9=1),TVoeD!$C$24,
IF(AND($BJ9=9,BH9=2),TVoeD!$D$24,
IF(AND($BJ9=9,BH9=3),TVoeD!$E$24,
IF(AND($BJ9=9,BH9=4),TVoeD!$F$24,
IF(AND($BJ9=9,BH9=5),TVoeD!$G$24,
IF(AND($BJ9=9,BH9=6),TVoeD!$H$24,
IF(AND($BJ9=3,BH9=1),TVoeD!$C$25,
IF(AND($BJ9=3,BH9=2),TVoeD!$D$25,
IF(AND($BJ9=3,BH9=3),TVoeD!$E$25,
IF(AND($BJ9=3,BH9=4),TVoeD!$F$25,
IF(AND($BJ9=3,BH9=5),TVoeD!$G$25,
IF(AND($BJ9=3,BH9=6),TVoeD!$H$25,
)))))))))))))))))))))))))))))))))))))))))))))))))))))</f>
        <v>0</v>
      </c>
      <c r="BV9" s="13">
        <f>IF(AND($BJ9=4,BI9=1),TVoeD!$C$17,
IF(AND($BJ9=4,BI9=2),TVoeD!$D$17,
IF(AND($BJ9=4,BI9=3),TVoeD!$E$17,
IF(AND($BJ9=4,BI9=4),TVoeD!$F$17,
IF(AND($BJ9=4,BI9=5),TVoeD!$G$17,
IF(AND($BJ9=4,BI9=6),TVoeD!$H$17,
IF(AND($BJ9="8a",BI9=1),TVoeD!$C$18,
IF(AND($BJ9="8a",BI9=2),TVoeD!$D$18,
IF(AND($BJ9="8a",BI9=3),TVoeD!$E$18,
IF(AND($BJ9="8a",BI9=4),TVoeD!$F$18,
IF(AND($BJ9="8a",BI9=5),TVoeD!$G$18,
IF(AND($BJ9="8a",BI9=6),TVoeD!$H$18,
IF(AND($BJ9=13,BI9=1),TVoeD!$C$19,
IF(AND($BJ9=13,BI9=2),TVoeD!$D$19,
IF(AND($BJ9=13,BI9=3),TVoeD!$E$19,
IF(AND($BJ9=13,BI9=4),TVoeD!$F$19,
IF(AND($BJ9=13,BI9=5),TVoeD!$G$19,
IF(AND($BJ9=13,BI9=6),TVoeD!$H$19,
IF(AND($BJ9=15,BI9=1),TVoeD!$C$20,
IF(AND($BJ9=15,BI9=2),TVoeD!$D$20,
IF(AND($BJ9=15,BI9=3),TVoeD!$E$20,
IF(AND($BJ9=15,BI9=4),TVoeD!$F$20,
IF(AND($BJ9=15,BI9=5),TVoeD!$G$20,
IF(AND($BJ9=15,BI9=6),TVoeD!$H$20,
IF(AND($BJ9=16,BI9=1),TVoeD!$C$21,
IF(AND($BJ9=16,BI9=2),TVoeD!$D$21,
IF(AND($BJ9=16,BI9=3),TVoeD!$E$21,
IF(AND($BJ9=16,BI9=4),TVoeD!$F$21,
IF(AND($BJ9=16,BI9=5),TVoeD!$G$21,
IF(AND($BJ9=16,BI9=6),TVoeD!$H$21,
IF(AND($BJ9=17,BI9=1),TVoeD!$C$22,
IF(AND($BJ9=17,BI9=2),TVoeD!$D$22,
IF(AND($BJ9=17,BI9=3),TVoeD!$E$22,
IF(AND($BJ9=17,BI9=4),TVoeD!$F$22,
IF(AND($BJ9=17,BI9=5),TVoeD!$G$22,
IF(AND($BJ9=17,BI9=6),TVoeD!$H$22,
IF(AND($BJ9=18,BI9=1),TVoeD!$C$23,
IF(AND($BJ9=18,BI9=2),TVoeD!$D$23,
IF(AND($BJ9=18,BI9=4),TVoeD!$F$23,
IF(AND($BJ9=18,BI9=5),TVoeD!$G$23,
IF(AND($BJ9=18,BI9=6),TVoeD!$H$23,
IF(AND($BJ9=9,BI9=1),TVoeD!$C$24,
IF(AND($BJ9=9,BI9=2),TVoeD!$D$24,
IF(AND($BJ9=9,BI9=3),TVoeD!$E$24,
IF(AND($BJ9=9,BI9=4),TVoeD!$F$24,
IF(AND($BJ9=9,BI9=5),TVoeD!$G$24,
IF(AND($BJ9=9,BI9=6),TVoeD!$H$24,
IF(AND($BJ9=3,BI9=1),TVoeD!$C$25,
IF(AND($BJ9=3,BI9=2),TVoeD!$D$25,
IF(AND($BJ9=3,BI9=3),TVoeD!$E$25,
IF(AND($BJ9=3,BI9=4),TVoeD!$F$25,
IF(AND($BJ9=3,BI9=5),TVoeD!$G$25,
IF(AND($BJ9=3,BI9=6),TVoeD!$H$25,
)))))))))))))))))))))))))))))))))))))))))))))))))))))</f>
        <v>0</v>
      </c>
      <c r="BW9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9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9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9" s="14">
        <f>Tabelle3[[#This Row],[Wochenarbeitszeit]]/39</f>
        <v>0</v>
      </c>
      <c r="CA9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9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9" s="24">
        <f>Tabelle3[[#This Row],[Gesamt]]-Tabelle3[[#This Row],[Anteil. Jahresbrutto laut TvöD SuE (tatsächl. Stellenanteil, tatsächl. Tätigkeitsmonate)]]</f>
        <v>0</v>
      </c>
      <c r="CD9" s="14" t="e">
        <f>Tabelle3[[#This Row],[Delta Tarif und real]]/Tabelle3[[#This Row],[Anteil. Jahresbrutto laut TvöD SuE (tatsächl. Stellenanteil, tatsächl. Tätigkeitsmonate)]]</f>
        <v>#DIV/0!</v>
      </c>
      <c r="CG9" s="37"/>
    </row>
    <row r="10" spans="1:90" s="4" customFormat="1" ht="28" customHeight="1" x14ac:dyDescent="0.2">
      <c r="A10" s="23"/>
      <c r="B10" s="7"/>
      <c r="C10" s="7"/>
      <c r="D10" s="8"/>
      <c r="E10" s="8"/>
      <c r="F10" s="9"/>
      <c r="G10" s="9"/>
      <c r="H10" s="78">
        <f>SUM(F10*SUM(Tabelle3[[#This Row],[Im Januar tätig]]:Tabelle3[[#This Row],[im Dezember tätig]]), G10)</f>
        <v>0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31"/>
      <c r="V10" s="33"/>
      <c r="W10" s="44" t="str">
        <f>IF($U10="","",(DATEDIF($U10,$X10,"M")-Tabelle3[[#This Row],[Arbeitspausen vor Betriebszugehörigkeit (Monate)]])/12)</f>
        <v/>
      </c>
      <c r="X10" s="31"/>
      <c r="Y10" s="33"/>
      <c r="Z10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0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0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0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0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0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0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0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0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0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0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0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0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0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0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0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0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0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0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0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0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0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0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0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0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0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0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0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0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0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0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0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0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0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0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0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0" s="17"/>
      <c r="BK10" s="13">
        <f>IF(AND($BJ10=4,$AX10=1),TVoeD!$C$4,IF(AND($BJ10=4,$AX10=2),TVoeD!$D$4,IF(AND($BJ10=4,$AX10=3),TVoeD!$E$4,IF(AND($BJ10=4,$AX10=4),TVoeD!$F$4,
IF(AND($BJ10=4,$AX10=5),TVoeD!$G$4,
IF(AND($BJ10=4,$AX10=6),TVoeD!$H$4,
IF(AND($BJ10="8a",$AX10=1),TVoeD!$C$5,
IF(AND($BJ10="8a",$AX10=2),TVoeD!$D$5,
IF(AND($BJ10="8a",$AX10=3),TVoeD!$E$5,
IF(AND($BJ10="8a",$AX10=4),TVoeD!$F$5,
IF(AND($BJ10="8a",$AX10=5),TVoeD!$G$5,
IF(AND($BJ10="8a",$AX10=6),TVoeD!$H$5,
IF(AND($BJ10=13,$AX10=1),TVoeD!$C$6,
IF(AND($BJ10=13,$AX10=2),TVoeD!$D$6,
IF(AND($BJ10=13,$AX10=3),TVoeD!$E$6,
IF(AND($BJ10=13,$AX10=4),TVoeD!$F$6,
IF(AND($BJ10=13,$AX10=5),TVoeD!$G$6,
IF(AND($BJ10=13,$AX10=6),TVoeD!$H$6,
IF(AND($BJ10=15,$AX10=1),TVoeD!$C$7,
IF(AND($BJ10=15,$AX10=2),TVoeD!$D$7,
IF(AND($BJ10=15,$AX10=3),TVoeD!$E$7,
IF(AND($BJ10=15,$AX10=4),TVoeD!$F$7,
IF(AND($BJ10=15,$AX10=5),TVoeD!$G$7,
IF(AND($BJ10=15,$AX10=6),TVoeD!$H$7,
IF(AND($BJ10=16,$AX10=1),TVoeD!$C$8,
IF(AND($BJ10=16,$AX10=2),TVoeD!$D$8,
IF(AND($BJ10=16,$AX10=3),TVoeD!$E$8,
IF(AND($BJ10=16,$AX10=4),TVoeD!$F$8,
IF(AND($BJ10=16,$AX10=5),TVoeD!$G$8,
IF(AND($BJ10=16,$AX10=6),TVoeD!$H$8,
IF(AND($BJ10=17,$AX10=1),TVoeD!$C$9,
IF(AND($BJ10=17,$AX10=2),TVoeD!$D$9,
IF(AND($BJ10=17,$AX10=3),TVoeD!$E$9,
IF(AND($BJ10=17,$AX10=4),TVoeD!$F$9,
IF(AND($BJ10=17,$AX10=5),TVoeD!$G$9,
IF(AND($BJ10=17,$AX10=6),TVoeD!$H$9,
IF(AND($BJ10=18,$AX10=1),TVoeD!$C$10,
IF(AND($BJ10=18,$AX10=2),TVoeD!$D$10,
IF(AND($BJ10=18,$AX10=4),TVoeD!$F$10,
IF(AND($BJ10=18,$AX10=5),TVoeD!$G$10,
IF(AND($BJ10=18,$AX10=6),TVoeD!$H$10,
IF(AND($BJ10=9,$AX10=1),TVoeD!$C$11,
IF(AND($BJ10=9,$AX10=2),TVoeD!$D$11,
IF(AND($BJ10=9,$AX10=3),TVoeD!$E$11,
IF(AND($BJ10=9,$AX10=4),TVoeD!$F$11,
IF(AND($BJ10=9,$AX10=5),TVoeD!$G$11,
IF(AND($BJ10=9,$AX10=6),TVoeD!$H$11,
IF(AND($BJ10=3,$AX10=1),TVoeD!$C$12,
IF(AND($BJ10=3,$AX10=2),TVoeD!$D$12,
IF(AND($BJ10=3,$AX10=3),TVoeD!$E$12,
IF(AND($BJ10=3,$AX10=4),TVoeD!$F$12,
IF(AND($BJ10=3,$AX10=5),TVoeD!$G$12,
IF(AND($BJ10=3,$AX10=6),TVoeD!$H$12,
)))))))))))))))))))))))))))))))))))))))))))))))))))))</f>
        <v>0</v>
      </c>
      <c r="BL10" s="13">
        <f>IF(AND($BJ10=4,$AY10=1),TVoeD!$C$4,IF(AND($BJ10=4,$AY10=2),TVoeD!$D$4,IF(AND($BJ10=4,$AY10=3),TVoeD!$E$4,IF(AND($BJ10=4,$AY10=4),TVoeD!$F$4,
IF(AND($BJ10=4,$AY10=5),TVoeD!$G$4,
IF(AND($BJ10=4,$AY10=6),TVoeD!$H$4,
IF(AND($BJ10="8a",$AY10=1),TVoeD!$C$5,
IF(AND($BJ10="8a",$AY10=2),TVoeD!$D$5,
IF(AND($BJ10="8a",$AY10=3),TVoeD!$E$5,
IF(AND($BJ10="8a",$AY10=4),TVoeD!$F$5,
IF(AND($BJ10="8a",$AY10=5),TVoeD!$G$5,
IF(AND($BJ10="8a",$AY10=6),TVoeD!$H$5,
IF(AND($BJ10=13,$AY10=1),TVoeD!$C$6,
IF(AND($BJ10=13,$AY10=2),TVoeD!$D$6,
IF(AND($BJ10=13,$AY10=3),TVoeD!$E$6,
IF(AND($BJ10=13,$AY10=4),TVoeD!$F$6,
IF(AND($BJ10=13,$AY10=5),TVoeD!$G$6,
IF(AND($BJ10=13,$AY10=6),TVoeD!$H$6,
IF(AND($BJ10=15,$AY10=1),TVoeD!$C$7,
IF(AND($BJ10=15,$AY10=2),TVoeD!$D$7,
IF(AND($BJ10=15,$AY10=3),TVoeD!$E$7,
IF(AND($BJ10=15,$AY10=4),TVoeD!$F$7,
IF(AND($BJ10=15,$AY10=5),TVoeD!$G$7,
IF(AND($BJ10=15,$AY10=6),TVoeD!$H$7,
IF(AND($BJ10=16,$AY10=1),TVoeD!$C$8,
IF(AND($BJ10=16,$AY10=2),TVoeD!$D$8,
IF(AND($BJ10=16,$AY10=3),TVoeD!$E$8,
IF(AND($BJ10=16,$AY10=4),TVoeD!$F$8,
IF(AND($BJ10=16,$AY10=5),TVoeD!$G$8,
IF(AND($BJ10=16,$AY10=6),TVoeD!$H$8,
IF(AND($BJ10=17,$AY10=1),TVoeD!$C$9,
IF(AND($BJ10=17,$AY10=2),TVoeD!$D$9,
IF(AND($BJ10=17,$AY10=3),TVoeD!$E$9,
IF(AND($BJ10=17,$AY10=4),TVoeD!$F$9,
IF(AND($BJ10=17,$AY10=5),TVoeD!$G$9,
IF(AND($BJ10=17,$AY10=6),TVoeD!$H$9,
IF(AND($BJ10=18,$AY10=1),TVoeD!$C$10,
IF(AND($BJ10=18,$AY10=2),TVoeD!$D$10,
IF(AND($BJ10=18,$AY10=4),TVoeD!$F$10,
IF(AND($BJ10=18,$AY10=5),TVoeD!$G$10,
IF(AND($BJ10=18,$AY10=6),TVoeD!$H$10,
IF(AND($BJ10=9,$AY10=1),TVoeD!$C$11,
IF(AND($BJ10=9,$AY10=2),TVoeD!$D$11,
IF(AND($BJ10=9,$AY10=3),TVoeD!$E$11,
IF(AND($BJ10=9,$AY10=4),TVoeD!$F$11,
IF(AND($BJ10=9,$AY10=5),TVoeD!$G$11,
IF(AND($BJ10=9,$AY10=6),TVoeD!$H$11,
IF(AND($BJ10=3,$AY10=1),TVoeD!$C$12,
IF(AND($BJ10=3,$AY10=2),TVoeD!$D$12,
IF(AND($BJ10=3,$AY10=3),TVoeD!$E$12,
IF(AND($BJ10=3,$AY10=4),TVoeD!$F$12,
IF(AND($BJ10=3,$AY10=5),TVoeD!$G$12,
IF(AND($BJ10=3,$AY10=6),TVoeD!$H$12,
)))))))))))))))))))))))))))))))))))))))))))))))))))))</f>
        <v>0</v>
      </c>
      <c r="BM10" s="13">
        <f>IF(AND($BJ10=4,$AZ10=1),TVoeD!$C$17,
IF(AND($BJ10=4,$AZ10=2),TVoeD!$D$17,
IF(AND($BJ10=4,$AZ10=3),TVoeD!$E$17,
IF(AND($BJ10=4,$AZ10=4),TVoeD!$F$17,
IF(AND($BJ10=4,$AZ10=5),TVoeD!$G$17,
IF(AND($BJ10=4,$AZ10=6),TVoeD!$H$17,
IF(AND($BJ10="8a",$AZ10=1),TVoeD!$C$18,
IF(AND($BJ10="8a",$AZ10=2),TVoeD!$D$18,
IF(AND($BJ10="8a",$AZ10=3),TVoeD!$E$18,
IF(AND($BJ10="8a",$AZ10=4),TVoeD!$F$18,
IF(AND($BJ10="8a",$AZ10=5),TVoeD!$G$18,
IF(AND($BJ10="8a",$AZ10=6),TVoeD!$H$18,
IF(AND($BJ10=13,$AZ10=1),TVoeD!$C$19,
IF(AND($BJ10=13,$AZ10=2),TVoeD!$D$19,
IF(AND($BJ10=13,$AZ10=3),TVoeD!$E$19,
IF(AND($BJ10=13,$AZ10=4),TVoeD!$F$19,
IF(AND($BJ10=13,$AZ10=5),TVoeD!$G$19,
IF(AND($BJ10=13,$AZ10=6),TVoeD!$H$19,
IF(AND($BJ10=15,$AZ10=1),TVoeD!$C$20,
IF(AND($BJ10=15,$AZ10=2),TVoeD!$D$20,
IF(AND($BJ10=15,$AZ10=3),TVoeD!$E$20,
IF(AND($BJ10=15,$AZ10=4),TVoeD!$F$20,
IF(AND($BJ10=15,$AZ10=5),TVoeD!$G$20,
IF(AND($BJ10=15,$AZ10=6),TVoeD!$H$20,
IF(AND($BJ10=16,$AZ10=1),TVoeD!$C$21,
IF(AND($BJ10=16,$AZ10=2),TVoeD!$D$21,
IF(AND($BJ10=16,$AZ10=3),TVoeD!$E$21,
IF(AND($BJ10=16,$AZ10=4),TVoeD!$F$21,
IF(AND($BJ10=16,$AZ10=5),TVoeD!$G$21,
IF(AND($BJ10=16,$AZ10=6),TVoeD!$H$21,
IF(AND($BJ10=17,$AZ10=1),TVoeD!$C$22,
IF(AND($BJ10=17,$AZ10=2),TVoeD!$D$22,
IF(AND($BJ10=17,$AZ10=3),TVoeD!$E$22,
IF(AND($BJ10=17,$AZ10=4),TVoeD!$F$22,
IF(AND($BJ10=17,$AZ10=5),TVoeD!$G$22,
IF(AND($BJ10=17,$AZ10=6),TVoeD!$H$22,
IF(AND($BJ10=18,$AZ10=1),TVoeD!$C$23,
IF(AND($BJ10=18,$AZ10=2),TVoeD!$D$23,
IF(AND($BJ10=18,$AZ10=4),TVoeD!$F$23,
IF(AND($BJ10=18,$AZ10=5),TVoeD!$G$23,
IF(AND($BJ10=18,$AZ10=6),TVoeD!$H$23,
IF(AND($BJ10=9,$AZ10=1),TVoeD!$C$24,
IF(AND($BJ10=9,$AZ10=2),TVoeD!$D$24,
IF(AND($BJ10=9,$AZ10=3),TVoeD!$E$24,
IF(AND($BJ10=9,$AZ10=4),TVoeD!$F$24,
IF(AND($BJ10=9,$AZ10=5),TVoeD!$G$24,
IF(AND($BJ10=9,$AZ10=6),TVoeD!$H$24,
IF(AND($BJ10=3,$AZ10=1),TVoeD!$C$25,
IF(AND($BJ10=3,$AZ10=2),TVoeD!$D$25,
IF(AND($BJ10=3,$AZ10=3),TVoeD!$E$25,
IF(AND($BJ10=3,$AZ10=4),TVoeD!$F$25,
IF(AND($BJ10=3,$AZ10=5),TVoeD!$G$25,
IF(AND($BJ10=3,$AZ10=6),TVoeD!$H$25,
)))))))))))))))))))))))))))))))))))))))))))))))))))))</f>
        <v>0</v>
      </c>
      <c r="BN10" s="13">
        <f>IF(AND($BJ10=4,BA10=1),TVoeD!$C$17,
IF(AND($BJ10=4,BA10=2),TVoeD!$D$17,
IF(AND($BJ10=4,BA10=3),TVoeD!$E$17,
IF(AND($BJ10=4,BA10=4),TVoeD!$F$17,
IF(AND($BJ10=4,BA10=5),TVoeD!$G$17,
IF(AND($BJ10=4,BA10=6),TVoeD!$H$17,
IF(AND($BJ10="8a",BA10=1),TVoeD!$C$18,
IF(AND($BJ10="8a",BA10=2),TVoeD!$D$18,
IF(AND($BJ10="8a",BA10=3),TVoeD!$E$18,
IF(AND($BJ10="8a",BA10=4),TVoeD!$F$18,
IF(AND($BJ10="8a",BA10=5),TVoeD!$G$18,
IF(AND($BJ10="8a",BA10=6),TVoeD!$H$18,
IF(AND($BJ10=13,BA10=1),TVoeD!$C$19,
IF(AND($BJ10=13,BA10=2),TVoeD!$D$19,
IF(AND($BJ10=13,BA10=3),TVoeD!$E$19,
IF(AND($BJ10=13,BA10=4),TVoeD!$F$19,
IF(AND($BJ10=13,BA10=5),TVoeD!$G$19,
IF(AND($BJ10=13,BA10=6),TVoeD!$H$19,
IF(AND($BJ10=15,BA10=1),TVoeD!$C$20,
IF(AND($BJ10=15,BA10=2),TVoeD!$D$20,
IF(AND($BJ10=15,BA10=3),TVoeD!$E$20,
IF(AND($BJ10=15,BA10=4),TVoeD!$F$20,
IF(AND($BJ10=15,BA10=5),TVoeD!$G$20,
IF(AND($BJ10=15,BA10=6),TVoeD!$H$20,
IF(AND($BJ10=16,BA10=1),TVoeD!$C$21,
IF(AND($BJ10=16,BA10=2),TVoeD!$D$21,
IF(AND($BJ10=16,BA10=3),TVoeD!$E$21,
IF(AND($BJ10=16,BA10=4),TVoeD!$F$21,
IF(AND($BJ10=16,BA10=5),TVoeD!$G$21,
IF(AND($BJ10=16,BA10=6),TVoeD!$H$21,
IF(AND($BJ10=17,BA10=1),TVoeD!$C$22,
IF(AND($BJ10=17,BA10=2),TVoeD!$D$22,
IF(AND($BJ10=17,BA10=3),TVoeD!$E$22,
IF(AND($BJ10=17,BA10=4),TVoeD!$F$22,
IF(AND($BJ10=17,BA10=5),TVoeD!$G$22,
IF(AND($BJ10=17,BA10=6),TVoeD!$H$22,
IF(AND($BJ10=18,BA10=1),TVoeD!$C$23,
IF(AND($BJ10=18,BA10=2),TVoeD!$D$23,
IF(AND($BJ10=18,BA10=4),TVoeD!$F$23,
IF(AND($BJ10=18,BA10=5),TVoeD!$G$23,
IF(AND($BJ10=18,BA10=6),TVoeD!$H$23,
IF(AND($BJ10=9,BA10=1),TVoeD!$C$24,
IF(AND($BJ10=9,BA10=2),TVoeD!$D$24,
IF(AND($BJ10=9,BA10=3),TVoeD!$E$24,
IF(AND($BJ10=9,BA10=4),TVoeD!$F$24,
IF(AND($BJ10=9,BA10=5),TVoeD!$G$24,
IF(AND($BJ10=9,BA10=6),TVoeD!$H$24,
IF(AND($BJ10=3,BA10=1),TVoeD!$C$25,
IF(AND($BJ10=3,BA10=2),TVoeD!$D$25,
IF(AND($BJ10=3,BA10=3),TVoeD!$E$25,
IF(AND($BJ10=3,BA10=4),TVoeD!$F$25,
IF(AND($BJ10=3,BA10=5),TVoeD!$G$25,
IF(AND($BJ10=3,BA10=6),TVoeD!$H$25,
)))))))))))))))))))))))))))))))))))))))))))))))))))))</f>
        <v>0</v>
      </c>
      <c r="BO10" s="13">
        <f>IF(AND($BJ10=4,BB10=1),TVoeD!$C$17,
IF(AND($BJ10=4,BB10=2),TVoeD!$D$17,
IF(AND($BJ10=4,BB10=3),TVoeD!$E$17,
IF(AND($BJ10=4,BB10=4),TVoeD!$F$17,
IF(AND($BJ10=4,BB10=5),TVoeD!$G$17,
IF(AND($BJ10=4,BB10=6),TVoeD!$H$17,
IF(AND($BJ10="8a",BB10=1),TVoeD!$C$18,
IF(AND($BJ10="8a",BB10=2),TVoeD!$D$18,
IF(AND($BJ10="8a",BB10=3),TVoeD!$E$18,
IF(AND($BJ10="8a",BB10=4),TVoeD!$F$18,
IF(AND($BJ10="8a",BB10=5),TVoeD!$G$18,
IF(AND($BJ10="8a",BB10=6),TVoeD!$H$18,
IF(AND($BJ10=13,BB10=1),TVoeD!$C$19,
IF(AND($BJ10=13,BB10=2),TVoeD!$D$19,
IF(AND($BJ10=13,BB10=3),TVoeD!$E$19,
IF(AND($BJ10=13,BB10=4),TVoeD!$F$19,
IF(AND($BJ10=13,BB10=5),TVoeD!$G$19,
IF(AND($BJ10=13,BB10=6),TVoeD!$H$19,
IF(AND($BJ10=15,BB10=1),TVoeD!$C$20,
IF(AND($BJ10=15,BB10=2),TVoeD!$D$20,
IF(AND($BJ10=15,BB10=3),TVoeD!$E$20,
IF(AND($BJ10=15,BB10=4),TVoeD!$F$20,
IF(AND($BJ10=15,BB10=5),TVoeD!$G$20,
IF(AND($BJ10=15,BB10=6),TVoeD!$H$20,
IF(AND($BJ10=16,BB10=1),TVoeD!$C$21,
IF(AND($BJ10=16,BB10=2),TVoeD!$D$21,
IF(AND($BJ10=16,BB10=3),TVoeD!$E$21,
IF(AND($BJ10=16,BB10=4),TVoeD!$F$21,
IF(AND($BJ10=16,BB10=5),TVoeD!$G$21,
IF(AND($BJ10=16,BB10=6),TVoeD!$H$21,
IF(AND($BJ10=17,BB10=1),TVoeD!$C$22,
IF(AND($BJ10=17,BB10=2),TVoeD!$D$22,
IF(AND($BJ10=17,BB10=3),TVoeD!$E$22,
IF(AND($BJ10=17,BB10=4),TVoeD!$F$22,
IF(AND($BJ10=17,BB10=5),TVoeD!$G$22,
IF(AND($BJ10=17,BB10=6),TVoeD!$H$22,
IF(AND($BJ10=18,BB10=1),TVoeD!$C$23,
IF(AND($BJ10=18,BB10=2),TVoeD!$D$23,
IF(AND($BJ10=18,BB10=4),TVoeD!$F$23,
IF(AND($BJ10=18,BB10=5),TVoeD!$G$23,
IF(AND($BJ10=18,BB10=6),TVoeD!$H$23,
IF(AND($BJ10=9,BB10=1),TVoeD!$C$24,
IF(AND($BJ10=9,BB10=2),TVoeD!$D$24,
IF(AND($BJ10=9,BB10=3),TVoeD!$E$24,
IF(AND($BJ10=9,BB10=4),TVoeD!$F$24,
IF(AND($BJ10=9,BB10=5),TVoeD!$G$24,
IF(AND($BJ10=9,BB10=6),TVoeD!$H$24,
IF(AND($BJ10=3,BB10=1),TVoeD!$C$25,
IF(AND($BJ10=3,BB10=2),TVoeD!$D$25,
IF(AND($BJ10=3,BB10=3),TVoeD!$E$25,
IF(AND($BJ10=3,BB10=4),TVoeD!$F$25,
IF(AND($BJ10=3,BB10=5),TVoeD!$G$25,
IF(AND($BJ10=3,BB10=6),TVoeD!$H$25,
)))))))))))))))))))))))))))))))))))))))))))))))))))))</f>
        <v>0</v>
      </c>
      <c r="BP10" s="13">
        <f>IF(AND($BJ10=4,BC10=1),TVoeD!$C$17,
IF(AND($BJ10=4,BC10=2),TVoeD!$D$17,
IF(AND($BJ10=4,BC10=3),TVoeD!$E$17,
IF(AND($BJ10=4,BC10=4),TVoeD!$F$17,
IF(AND($BJ10=4,BC10=5),TVoeD!$G$17,
IF(AND($BJ10=4,BC10=6),TVoeD!$H$17,
IF(AND($BJ10="8a",BC10=1),TVoeD!$C$18,
IF(AND($BJ10="8a",BC10=2),TVoeD!$D$18,
IF(AND($BJ10="8a",BC10=3),TVoeD!$E$18,
IF(AND($BJ10="8a",BC10=4),TVoeD!$F$18,
IF(AND($BJ10="8a",BC10=5),TVoeD!$G$18,
IF(AND($BJ10="8a",BC10=6),TVoeD!$H$18,
IF(AND($BJ10=13,BC10=1),TVoeD!$C$19,
IF(AND($BJ10=13,BC10=2),TVoeD!$D$19,
IF(AND($BJ10=13,BC10=3),TVoeD!$E$19,
IF(AND($BJ10=13,BC10=4),TVoeD!$F$19,
IF(AND($BJ10=13,BC10=5),TVoeD!$G$19,
IF(AND($BJ10=13,BC10=6),TVoeD!$H$19,
IF(AND($BJ10=15,BC10=1),TVoeD!$C$20,
IF(AND($BJ10=15,BC10=2),TVoeD!$D$20,
IF(AND($BJ10=15,BC10=3),TVoeD!$E$20,
IF(AND($BJ10=15,BC10=4),TVoeD!$F$20,
IF(AND($BJ10=15,BC10=5),TVoeD!$G$20,
IF(AND($BJ10=15,BC10=6),TVoeD!$H$20,
IF(AND($BJ10=16,BC10=1),TVoeD!$C$21,
IF(AND($BJ10=16,BC10=2),TVoeD!$D$21,
IF(AND($BJ10=16,BC10=3),TVoeD!$E$21,
IF(AND($BJ10=16,BC10=4),TVoeD!$F$21,
IF(AND($BJ10=16,BC10=5),TVoeD!$G$21,
IF(AND($BJ10=16,BC10=6),TVoeD!$H$21,
IF(AND($BJ10=17,BC10=1),TVoeD!$C$22,
IF(AND($BJ10=17,BC10=2),TVoeD!$D$22,
IF(AND($BJ10=17,BC10=3),TVoeD!$E$22,
IF(AND($BJ10=17,BC10=4),TVoeD!$F$22,
IF(AND($BJ10=17,BC10=5),TVoeD!$G$22,
IF(AND($BJ10=17,BC10=6),TVoeD!$H$22,
IF(AND($BJ10=18,BC10=1),TVoeD!$C$23,
IF(AND($BJ10=18,BC10=2),TVoeD!$D$23,
IF(AND($BJ10=18,BC10=4),TVoeD!$F$23,
IF(AND($BJ10=18,BC10=5),TVoeD!$G$23,
IF(AND($BJ10=18,BC10=6),TVoeD!$H$23,
IF(AND($BJ10=9,BC10=1),TVoeD!$C$24,
IF(AND($BJ10=9,BC10=2),TVoeD!$D$24,
IF(AND($BJ10=9,BC10=3),TVoeD!$E$24,
IF(AND($BJ10=9,BC10=4),TVoeD!$F$24,
IF(AND($BJ10=9,BC10=5),TVoeD!$G$24,
IF(AND($BJ10=9,BC10=6),TVoeD!$H$24,
IF(AND($BJ10=3,BC10=1),TVoeD!$C$25,
IF(AND($BJ10=3,BC10=2),TVoeD!$D$25,
IF(AND($BJ10=3,BC10=3),TVoeD!$E$25,
IF(AND($BJ10=3,BC10=4),TVoeD!$F$25,
IF(AND($BJ10=3,BC10=5),TVoeD!$G$25,
IF(AND($BJ10=3,BC10=6),TVoeD!$H$25,
)))))))))))))))))))))))))))))))))))))))))))))))))))))</f>
        <v>0</v>
      </c>
      <c r="BQ10" s="13">
        <f>IF(AND($BJ10=4,BD10=1),TVoeD!$C$17,
IF(AND($BJ10=4,BD10=2),TVoeD!$D$17,
IF(AND($BJ10=4,BD10=3),TVoeD!$E$17,
IF(AND($BJ10=4,BD10=4),TVoeD!$F$17,
IF(AND($BJ10=4,BD10=5),TVoeD!$G$17,
IF(AND($BJ10=4,BD10=6),TVoeD!$H$17,
IF(AND($BJ10="8a",BD10=1),TVoeD!$C$18,
IF(AND($BJ10="8a",BD10=2),TVoeD!$D$18,
IF(AND($BJ10="8a",BD10=3),TVoeD!$E$18,
IF(AND($BJ10="8a",BD10=4),TVoeD!$F$18,
IF(AND($BJ10="8a",BD10=5),TVoeD!$G$18,
IF(AND($BJ10="8a",BD10=6),TVoeD!$H$18,
IF(AND($BJ10=13,BD10=1),TVoeD!$C$19,
IF(AND($BJ10=13,BD10=2),TVoeD!$D$19,
IF(AND($BJ10=13,BD10=3),TVoeD!$E$19,
IF(AND($BJ10=13,BD10=4),TVoeD!$F$19,
IF(AND($BJ10=13,BD10=5),TVoeD!$G$19,
IF(AND($BJ10=13,BD10=6),TVoeD!$H$19,
IF(AND($BJ10=15,BD10=1),TVoeD!$C$20,
IF(AND($BJ10=15,BD10=2),TVoeD!$D$20,
IF(AND($BJ10=15,BD10=3),TVoeD!$E$20,
IF(AND($BJ10=15,BD10=4),TVoeD!$F$20,
IF(AND($BJ10=15,BD10=5),TVoeD!$G$20,
IF(AND($BJ10=15,BD10=6),TVoeD!$H$20,
IF(AND($BJ10=16,BD10=1),TVoeD!$C$21,
IF(AND($BJ10=16,BD10=2),TVoeD!$D$21,
IF(AND($BJ10=16,BD10=3),TVoeD!$E$21,
IF(AND($BJ10=16,BD10=4),TVoeD!$F$21,
IF(AND($BJ10=16,BD10=5),TVoeD!$G$21,
IF(AND($BJ10=16,BD10=6),TVoeD!$H$21,
IF(AND($BJ10=17,BD10=1),TVoeD!$C$22,
IF(AND($BJ10=17,BD10=2),TVoeD!$D$22,
IF(AND($BJ10=17,BD10=3),TVoeD!$E$22,
IF(AND($BJ10=17,BD10=4),TVoeD!$F$22,
IF(AND($BJ10=17,BD10=5),TVoeD!$G$22,
IF(AND($BJ10=17,BD10=6),TVoeD!$H$22,
IF(AND($BJ10=18,BD10=1),TVoeD!$C$23,
IF(AND($BJ10=18,BD10=2),TVoeD!$D$23,
IF(AND($BJ10=18,BD10=4),TVoeD!$F$23,
IF(AND($BJ10=18,BD10=5),TVoeD!$G$23,
IF(AND($BJ10=18,BD10=6),TVoeD!$H$23,
IF(AND($BJ10=9,BD10=1),TVoeD!$C$24,
IF(AND($BJ10=9,BD10=2),TVoeD!$D$24,
IF(AND($BJ10=9,BD10=3),TVoeD!$E$24,
IF(AND($BJ10=9,BD10=4),TVoeD!$F$24,
IF(AND($BJ10=9,BD10=5),TVoeD!$G$24,
IF(AND($BJ10=9,BD10=6),TVoeD!$H$24,
IF(AND($BJ10=3,BD10=1),TVoeD!$C$25,
IF(AND($BJ10=3,BD10=2),TVoeD!$D$25,
IF(AND($BJ10=3,BD10=3),TVoeD!$E$25,
IF(AND($BJ10=3,BD10=4),TVoeD!$F$25,
IF(AND($BJ10=3,BD10=5),TVoeD!$G$25,
IF(AND($BJ10=3,BD10=6),TVoeD!$H$25,
)))))))))))))))))))))))))))))))))))))))))))))))))))))</f>
        <v>0</v>
      </c>
      <c r="BR10" s="13">
        <f>IF(AND($BJ10=4,BE10=1),TVoeD!$C$17,
IF(AND($BJ10=4,BE10=2),TVoeD!$D$17,
IF(AND($BJ10=4,BE10=3),TVoeD!$E$17,
IF(AND($BJ10=4,BE10=4),TVoeD!$F$17,
IF(AND($BJ10=4,BE10=5),TVoeD!$G$17,
IF(AND($BJ10=4,BE10=6),TVoeD!$H$17,
IF(AND($BJ10="8a",BE10=1),TVoeD!$C$18,
IF(AND($BJ10="8a",BE10=2),TVoeD!$D$18,
IF(AND($BJ10="8a",BE10=3),TVoeD!$E$18,
IF(AND($BJ10="8a",BE10=4),TVoeD!$F$18,
IF(AND($BJ10="8a",BE10=5),TVoeD!$G$18,
IF(AND($BJ10="8a",BE10=6),TVoeD!$H$18,
IF(AND($BJ10=13,BE10=1),TVoeD!$C$19,
IF(AND($BJ10=13,BE10=2),TVoeD!$D$19,
IF(AND($BJ10=13,BE10=3),TVoeD!$E$19,
IF(AND($BJ10=13,BE10=4),TVoeD!$F$19,
IF(AND($BJ10=13,BE10=5),TVoeD!$G$19,
IF(AND($BJ10=13,BE10=6),TVoeD!$H$19,
IF(AND($BJ10=15,BE10=1),TVoeD!$C$20,
IF(AND($BJ10=15,BE10=2),TVoeD!$D$20,
IF(AND($BJ10=15,BE10=3),TVoeD!$E$20,
IF(AND($BJ10=15,BE10=4),TVoeD!$F$20,
IF(AND($BJ10=15,BE10=5),TVoeD!$G$20,
IF(AND($BJ10=15,BE10=6),TVoeD!$H$20,
IF(AND($BJ10=16,BE10=1),TVoeD!$C$21,
IF(AND($BJ10=16,BE10=2),TVoeD!$D$21,
IF(AND($BJ10=16,BE10=3),TVoeD!$E$21,
IF(AND($BJ10=16,BE10=4),TVoeD!$F$21,
IF(AND($BJ10=16,BE10=5),TVoeD!$G$21,
IF(AND($BJ10=16,BE10=6),TVoeD!$H$21,
IF(AND($BJ10=17,BE10=1),TVoeD!$C$22,
IF(AND($BJ10=17,BE10=2),TVoeD!$D$22,
IF(AND($BJ10=17,BE10=3),TVoeD!$E$22,
IF(AND($BJ10=17,BE10=4),TVoeD!$F$22,
IF(AND($BJ10=17,BE10=5),TVoeD!$G$22,
IF(AND($BJ10=17,BE10=6),TVoeD!$H$22,
IF(AND($BJ10=18,BE10=1),TVoeD!$C$23,
IF(AND($BJ10=18,BE10=2),TVoeD!$D$23,
IF(AND($BJ10=18,BE10=4),TVoeD!$F$23,
IF(AND($BJ10=18,BE10=5),TVoeD!$G$23,
IF(AND($BJ10=18,BE10=6),TVoeD!$H$23,
IF(AND($BJ10=9,BE10=1),TVoeD!$C$24,
IF(AND($BJ10=9,BE10=2),TVoeD!$D$24,
IF(AND($BJ10=9,BE10=3),TVoeD!$E$24,
IF(AND($BJ10=9,BE10=4),TVoeD!$F$24,
IF(AND($BJ10=9,BE10=5),TVoeD!$G$24,
IF(AND($BJ10=9,BE10=6),TVoeD!$H$24,
IF(AND($BJ10=3,BE10=1),TVoeD!$C$25,
IF(AND($BJ10=3,BE10=2),TVoeD!$D$25,
IF(AND($BJ10=3,BE10=3),TVoeD!$E$25,
IF(AND($BJ10=3,BE10=4),TVoeD!$F$25,
IF(AND($BJ10=3,BE10=5),TVoeD!$G$25,
IF(AND($BJ10=3,BE10=6),TVoeD!$H$25,
)))))))))))))))))))))))))))))))))))))))))))))))))))))</f>
        <v>0</v>
      </c>
      <c r="BS10" s="13">
        <f>IF(AND($BJ10=4,BF10=1),TVoeD!$C$17,
IF(AND($BJ10=4,BF10=2),TVoeD!$D$17,
IF(AND($BJ10=4,BF10=3),TVoeD!$E$17,
IF(AND($BJ10=4,BF10=4),TVoeD!$F$17,
IF(AND($BJ10=4,BF10=5),TVoeD!$G$17,
IF(AND($BJ10=4,BF10=6),TVoeD!$H$17,
IF(AND($BJ10="8a",BF10=1),TVoeD!$C$18,
IF(AND($BJ10="8a",BF10=2),TVoeD!$D$18,
IF(AND($BJ10="8a",BF10=3),TVoeD!$E$18,
IF(AND($BJ10="8a",BF10=4),TVoeD!$F$18,
IF(AND($BJ10="8a",BF10=5),TVoeD!$G$18,
IF(AND($BJ10="8a",BF10=6),TVoeD!$H$18,
IF(AND($BJ10=13,BF10=1),TVoeD!$C$19,
IF(AND($BJ10=13,BF10=2),TVoeD!$D$19,
IF(AND($BJ10=13,BF10=3),TVoeD!$E$19,
IF(AND($BJ10=13,BF10=4),TVoeD!$F$19,
IF(AND($BJ10=13,BF10=5),TVoeD!$G$19,
IF(AND($BJ10=13,BF10=6),TVoeD!$H$19,
IF(AND($BJ10=15,BF10=1),TVoeD!$C$20,
IF(AND($BJ10=15,BF10=2),TVoeD!$D$20,
IF(AND($BJ10=15,BF10=3),TVoeD!$E$20,
IF(AND($BJ10=15,BF10=4),TVoeD!$F$20,
IF(AND($BJ10=15,BF10=5),TVoeD!$G$20,
IF(AND($BJ10=15,BF10=6),TVoeD!$H$20,
IF(AND($BJ10=16,BF10=1),TVoeD!$C$21,
IF(AND($BJ10=16,BF10=2),TVoeD!$D$21,
IF(AND($BJ10=16,BF10=3),TVoeD!$E$21,
IF(AND($BJ10=16,BF10=4),TVoeD!$F$21,
IF(AND($BJ10=16,BF10=5),TVoeD!$G$21,
IF(AND($BJ10=16,BF10=6),TVoeD!$H$21,
IF(AND($BJ10=17,BF10=1),TVoeD!$C$22,
IF(AND($BJ10=17,BF10=2),TVoeD!$D$22,
IF(AND($BJ10=17,BF10=3),TVoeD!$E$22,
IF(AND($BJ10=17,BF10=4),TVoeD!$F$22,
IF(AND($BJ10=17,BF10=5),TVoeD!$G$22,
IF(AND($BJ10=17,BF10=6),TVoeD!$H$22,
IF(AND($BJ10=18,BF10=1),TVoeD!$C$23,
IF(AND($BJ10=18,BF10=2),TVoeD!$D$23,
IF(AND($BJ10=18,BF10=4),TVoeD!$F$23,
IF(AND($BJ10=18,BF10=5),TVoeD!$G$23,
IF(AND($BJ10=18,BF10=6),TVoeD!$H$23,
IF(AND($BJ10=9,BF10=1),TVoeD!$C$24,
IF(AND($BJ10=9,BF10=2),TVoeD!$D$24,
IF(AND($BJ10=9,BF10=3),TVoeD!$E$24,
IF(AND($BJ10=9,BF10=4),TVoeD!$F$24,
IF(AND($BJ10=9,BF10=5),TVoeD!$G$24,
IF(AND($BJ10=9,BF10=6),TVoeD!$H$24,
IF(AND($BJ10=3,BF10=1),TVoeD!$C$25,
IF(AND($BJ10=3,BF10=2),TVoeD!$D$25,
IF(AND($BJ10=3,BF10=3),TVoeD!$E$25,
IF(AND($BJ10=3,BF10=4),TVoeD!$F$25,
IF(AND($BJ10=3,BF10=5),TVoeD!$G$25,
IF(AND($BJ10=3,BF10=6),TVoeD!$H$25,
)))))))))))))))))))))))))))))))))))))))))))))))))))))</f>
        <v>0</v>
      </c>
      <c r="BT10" s="13">
        <f>IF(AND($BJ10=4,BG10=1),TVoeD!$C$17,
IF(AND($BJ10=4,BG10=2),TVoeD!$D$17,
IF(AND($BJ10=4,BG10=3),TVoeD!$E$17,
IF(AND($BJ10=4,BG10=4),TVoeD!$F$17,
IF(AND($BJ10=4,BG10=5),TVoeD!$G$17,
IF(AND($BJ10=4,BG10=6),TVoeD!$H$17,
IF(AND($BJ10="8a",BG10=1),TVoeD!$C$18,
IF(AND($BJ10="8a",BG10=2),TVoeD!$D$18,
IF(AND($BJ10="8a",BG10=3),TVoeD!$E$18,
IF(AND($BJ10="8a",BG10=4),TVoeD!$F$18,
IF(AND($BJ10="8a",BG10=5),TVoeD!$G$18,
IF(AND($BJ10="8a",BG10=6),TVoeD!$H$18,
IF(AND($BJ10=13,BG10=1),TVoeD!$C$19,
IF(AND($BJ10=13,BG10=2),TVoeD!$D$19,
IF(AND($BJ10=13,BG10=3),TVoeD!$E$19,
IF(AND($BJ10=13,BG10=4),TVoeD!$F$19,
IF(AND($BJ10=13,BG10=5),TVoeD!$G$19,
IF(AND($BJ10=13,BG10=6),TVoeD!$H$19,
IF(AND($BJ10=15,BG10=1),TVoeD!$C$20,
IF(AND($BJ10=15,BG10=2),TVoeD!$D$20,
IF(AND($BJ10=15,BG10=3),TVoeD!$E$20,
IF(AND($BJ10=15,BG10=4),TVoeD!$F$20,
IF(AND($BJ10=15,BG10=5),TVoeD!$G$20,
IF(AND($BJ10=15,BG10=6),TVoeD!$H$20,
IF(AND($BJ10=16,BG10=1),TVoeD!$C$21,
IF(AND($BJ10=16,BG10=2),TVoeD!$D$21,
IF(AND($BJ10=16,BG10=3),TVoeD!$E$21,
IF(AND($BJ10=16,BG10=4),TVoeD!$F$21,
IF(AND($BJ10=16,BG10=5),TVoeD!$G$21,
IF(AND($BJ10=16,BG10=6),TVoeD!$H$21,
IF(AND($BJ10=17,BG10=1),TVoeD!$C$22,
IF(AND($BJ10=17,BG10=2),TVoeD!$D$22,
IF(AND($BJ10=17,BG10=3),TVoeD!$E$22,
IF(AND($BJ10=17,BG10=4),TVoeD!$F$22,
IF(AND($BJ10=17,BG10=5),TVoeD!$G$22,
IF(AND($BJ10=17,BG10=6),TVoeD!$H$22,
IF(AND($BJ10=18,BG10=1),TVoeD!$C$23,
IF(AND($BJ10=18,BG10=2),TVoeD!$D$23,
IF(AND($BJ10=18,BG10=4),TVoeD!$F$23,
IF(AND($BJ10=18,BG10=5),TVoeD!$G$23,
IF(AND($BJ10=18,BG10=6),TVoeD!$H$23,
IF(AND($BJ10=9,BG10=1),TVoeD!$C$24,
IF(AND($BJ10=9,BG10=2),TVoeD!$D$24,
IF(AND($BJ10=9,BG10=3),TVoeD!$E$24,
IF(AND($BJ10=9,BG10=4),TVoeD!$F$24,
IF(AND($BJ10=9,BG10=5),TVoeD!$G$24,
IF(AND($BJ10=9,BG10=6),TVoeD!$H$24,
IF(AND($BJ10=3,BG10=1),TVoeD!$C$25,
IF(AND($BJ10=3,BG10=2),TVoeD!$D$25,
IF(AND($BJ10=3,BG10=3),TVoeD!$E$25,
IF(AND($BJ10=3,BG10=4),TVoeD!$F$25,
IF(AND($BJ10=3,BG10=5),TVoeD!$G$25,
IF(AND($BJ10=3,BG10=6),TVoeD!$H$25,
)))))))))))))))))))))))))))))))))))))))))))))))))))))</f>
        <v>0</v>
      </c>
      <c r="BU10" s="13">
        <f>IF(AND($BJ10=4,BH10=1),TVoeD!$C$17,
IF(AND($BJ10=4,BH10=2),TVoeD!$D$17,
IF(AND($BJ10=4,BH10=3),TVoeD!$E$17,
IF(AND($BJ10=4,BH10=4),TVoeD!$F$17,
IF(AND($BJ10=4,BH10=5),TVoeD!$G$17,
IF(AND($BJ10=4,BH10=6),TVoeD!$H$17,
IF(AND($BJ10="8a",BH10=1),TVoeD!$C$18,
IF(AND($BJ10="8a",BH10=2),TVoeD!$D$18,
IF(AND($BJ10="8a",BH10=3),TVoeD!$E$18,
IF(AND($BJ10="8a",BH10=4),TVoeD!$F$18,
IF(AND($BJ10="8a",BH10=5),TVoeD!$G$18,
IF(AND($BJ10="8a",BH10=6),TVoeD!$H$18,
IF(AND($BJ10=13,BH10=1),TVoeD!$C$19,
IF(AND($BJ10=13,BH10=2),TVoeD!$D$19,
IF(AND($BJ10=13,BH10=3),TVoeD!$E$19,
IF(AND($BJ10=13,BH10=4),TVoeD!$F$19,
IF(AND($BJ10=13,BH10=5),TVoeD!$G$19,
IF(AND($BJ10=13,BH10=6),TVoeD!$H$19,
IF(AND($BJ10=15,BH10=1),TVoeD!$C$20,
IF(AND($BJ10=15,BH10=2),TVoeD!$D$20,
IF(AND($BJ10=15,BH10=3),TVoeD!$E$20,
IF(AND($BJ10=15,BH10=4),TVoeD!$F$20,
IF(AND($BJ10=15,BH10=5),TVoeD!$G$20,
IF(AND($BJ10=15,BH10=6),TVoeD!$H$20,
IF(AND($BJ10=16,BH10=1),TVoeD!$C$21,
IF(AND($BJ10=16,BH10=2),TVoeD!$D$21,
IF(AND($BJ10=16,BH10=3),TVoeD!$E$21,
IF(AND($BJ10=16,BH10=4),TVoeD!$F$21,
IF(AND($BJ10=16,BH10=5),TVoeD!$G$21,
IF(AND($BJ10=16,BH10=6),TVoeD!$H$21,
IF(AND($BJ10=17,BH10=1),TVoeD!$C$22,
IF(AND($BJ10=17,BH10=2),TVoeD!$D$22,
IF(AND($BJ10=17,BH10=3),TVoeD!$E$22,
IF(AND($BJ10=17,BH10=4),TVoeD!$F$22,
IF(AND($BJ10=17,BH10=5),TVoeD!$G$22,
IF(AND($BJ10=17,BH10=6),TVoeD!$H$22,
IF(AND($BJ10=18,BH10=1),TVoeD!$C$23,
IF(AND($BJ10=18,BH10=2),TVoeD!$D$23,
IF(AND($BJ10=18,BH10=4),TVoeD!$F$23,
IF(AND($BJ10=18,BH10=5),TVoeD!$G$23,
IF(AND($BJ10=18,BH10=6),TVoeD!$H$23,
IF(AND($BJ10=9,BH10=1),TVoeD!$C$24,
IF(AND($BJ10=9,BH10=2),TVoeD!$D$24,
IF(AND($BJ10=9,BH10=3),TVoeD!$E$24,
IF(AND($BJ10=9,BH10=4),TVoeD!$F$24,
IF(AND($BJ10=9,BH10=5),TVoeD!$G$24,
IF(AND($BJ10=9,BH10=6),TVoeD!$H$24,
IF(AND($BJ10=3,BH10=1),TVoeD!$C$25,
IF(AND($BJ10=3,BH10=2),TVoeD!$D$25,
IF(AND($BJ10=3,BH10=3),TVoeD!$E$25,
IF(AND($BJ10=3,BH10=4),TVoeD!$F$25,
IF(AND($BJ10=3,BH10=5),TVoeD!$G$25,
IF(AND($BJ10=3,BH10=6),TVoeD!$H$25,
)))))))))))))))))))))))))))))))))))))))))))))))))))))</f>
        <v>0</v>
      </c>
      <c r="BV10" s="13">
        <f>IF(AND($BJ10=4,BI10=1),TVoeD!$C$17,
IF(AND($BJ10=4,BI10=2),TVoeD!$D$17,
IF(AND($BJ10=4,BI10=3),TVoeD!$E$17,
IF(AND($BJ10=4,BI10=4),TVoeD!$F$17,
IF(AND($BJ10=4,BI10=5),TVoeD!$G$17,
IF(AND($BJ10=4,BI10=6),TVoeD!$H$17,
IF(AND($BJ10="8a",BI10=1),TVoeD!$C$18,
IF(AND($BJ10="8a",BI10=2),TVoeD!$D$18,
IF(AND($BJ10="8a",BI10=3),TVoeD!$E$18,
IF(AND($BJ10="8a",BI10=4),TVoeD!$F$18,
IF(AND($BJ10="8a",BI10=5),TVoeD!$G$18,
IF(AND($BJ10="8a",BI10=6),TVoeD!$H$18,
IF(AND($BJ10=13,BI10=1),TVoeD!$C$19,
IF(AND($BJ10=13,BI10=2),TVoeD!$D$19,
IF(AND($BJ10=13,BI10=3),TVoeD!$E$19,
IF(AND($BJ10=13,BI10=4),TVoeD!$F$19,
IF(AND($BJ10=13,BI10=5),TVoeD!$G$19,
IF(AND($BJ10=13,BI10=6),TVoeD!$H$19,
IF(AND($BJ10=15,BI10=1),TVoeD!$C$20,
IF(AND($BJ10=15,BI10=2),TVoeD!$D$20,
IF(AND($BJ10=15,BI10=3),TVoeD!$E$20,
IF(AND($BJ10=15,BI10=4),TVoeD!$F$20,
IF(AND($BJ10=15,BI10=5),TVoeD!$G$20,
IF(AND($BJ10=15,BI10=6),TVoeD!$H$20,
IF(AND($BJ10=16,BI10=1),TVoeD!$C$21,
IF(AND($BJ10=16,BI10=2),TVoeD!$D$21,
IF(AND($BJ10=16,BI10=3),TVoeD!$E$21,
IF(AND($BJ10=16,BI10=4),TVoeD!$F$21,
IF(AND($BJ10=16,BI10=5),TVoeD!$G$21,
IF(AND($BJ10=16,BI10=6),TVoeD!$H$21,
IF(AND($BJ10=17,BI10=1),TVoeD!$C$22,
IF(AND($BJ10=17,BI10=2),TVoeD!$D$22,
IF(AND($BJ10=17,BI10=3),TVoeD!$E$22,
IF(AND($BJ10=17,BI10=4),TVoeD!$F$22,
IF(AND($BJ10=17,BI10=5),TVoeD!$G$22,
IF(AND($BJ10=17,BI10=6),TVoeD!$H$22,
IF(AND($BJ10=18,BI10=1),TVoeD!$C$23,
IF(AND($BJ10=18,BI10=2),TVoeD!$D$23,
IF(AND($BJ10=18,BI10=4),TVoeD!$F$23,
IF(AND($BJ10=18,BI10=5),TVoeD!$G$23,
IF(AND($BJ10=18,BI10=6),TVoeD!$H$23,
IF(AND($BJ10=9,BI10=1),TVoeD!$C$24,
IF(AND($BJ10=9,BI10=2),TVoeD!$D$24,
IF(AND($BJ10=9,BI10=3),TVoeD!$E$24,
IF(AND($BJ10=9,BI10=4),TVoeD!$F$24,
IF(AND($BJ10=9,BI10=5),TVoeD!$G$24,
IF(AND($BJ10=9,BI10=6),TVoeD!$H$24,
IF(AND($BJ10=3,BI10=1),TVoeD!$C$25,
IF(AND($BJ10=3,BI10=2),TVoeD!$D$25,
IF(AND($BJ10=3,BI10=3),TVoeD!$E$25,
IF(AND($BJ10=3,BI10=4),TVoeD!$F$25,
IF(AND($BJ10=3,BI10=5),TVoeD!$G$25,
IF(AND($BJ10=3,BI10=6),TVoeD!$H$25,
)))))))))))))))))))))))))))))))))))))))))))))))))))))</f>
        <v>0</v>
      </c>
      <c r="BW10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0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0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0" s="14">
        <f>Tabelle3[[#This Row],[Wochenarbeitszeit]]/39</f>
        <v>0</v>
      </c>
      <c r="CA10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0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0" s="24">
        <f>Tabelle3[[#This Row],[Gesamt]]-Tabelle3[[#This Row],[Anteil. Jahresbrutto laut TvöD SuE (tatsächl. Stellenanteil, tatsächl. Tätigkeitsmonate)]]</f>
        <v>0</v>
      </c>
      <c r="CD10" s="14" t="e">
        <f>Tabelle3[[#This Row],[Delta Tarif und real]]/Tabelle3[[#This Row],[Anteil. Jahresbrutto laut TvöD SuE (tatsächl. Stellenanteil, tatsächl. Tätigkeitsmonate)]]</f>
        <v>#DIV/0!</v>
      </c>
      <c r="CG10" s="34"/>
      <c r="CJ10" s="37"/>
    </row>
    <row r="11" spans="1:90" s="4" customFormat="1" ht="28" customHeight="1" x14ac:dyDescent="0.2">
      <c r="A11" s="102"/>
      <c r="B11" s="7"/>
      <c r="C11" s="7"/>
      <c r="D11" s="8"/>
      <c r="E11" s="8"/>
      <c r="F11" s="103"/>
      <c r="G11" s="9"/>
      <c r="H11" s="78">
        <f>SUM(F11*SUM(Tabelle3[[#This Row],[Im Januar tätig]]:Tabelle3[[#This Row],[im Dezember tätig]]), G11)</f>
        <v>0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31"/>
      <c r="V11" s="33"/>
      <c r="W11" s="44" t="str">
        <f>IF($U11="","",(DATEDIF($U11,$X11,"M")-Tabelle3[[#This Row],[Arbeitspausen vor Betriebszugehörigkeit (Monate)]])/12)</f>
        <v/>
      </c>
      <c r="X11" s="33"/>
      <c r="Y11" s="33"/>
      <c r="Z11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1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1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1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1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1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1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1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1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1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1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1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1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1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1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1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1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1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1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1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1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1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1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1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1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1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1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1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1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1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1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1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1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1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1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1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1" s="17"/>
      <c r="BK11" s="13">
        <f>IF(AND($BJ11=4,$AX11=1),TVoeD!$C$4,IF(AND($BJ11=4,$AX11=2),TVoeD!$D$4,IF(AND($BJ11=4,$AX11=3),TVoeD!$E$4,IF(AND($BJ11=4,$AX11=4),TVoeD!$F$4,
IF(AND($BJ11=4,$AX11=5),TVoeD!$G$4,
IF(AND($BJ11=4,$AX11=6),TVoeD!$H$4,
IF(AND($BJ11="8a",$AX11=1),TVoeD!$C$5,
IF(AND($BJ11="8a",$AX11=2),TVoeD!$D$5,
IF(AND($BJ11="8a",$AX11=3),TVoeD!$E$5,
IF(AND($BJ11="8a",$AX11=4),TVoeD!$F$5,
IF(AND($BJ11="8a",$AX11=5),TVoeD!$G$5,
IF(AND($BJ11="8a",$AX11=6),TVoeD!$H$5,
IF(AND($BJ11=13,$AX11=1),TVoeD!$C$6,
IF(AND($BJ11=13,$AX11=2),TVoeD!$D$6,
IF(AND($BJ11=13,$AX11=3),TVoeD!$E$6,
IF(AND($BJ11=13,$AX11=4),TVoeD!$F$6,
IF(AND($BJ11=13,$AX11=5),TVoeD!$G$6,
IF(AND($BJ11=13,$AX11=6),TVoeD!$H$6,
IF(AND($BJ11=15,$AX11=1),TVoeD!$C$7,
IF(AND($BJ11=15,$AX11=2),TVoeD!$D$7,
IF(AND($BJ11=15,$AX11=3),TVoeD!$E$7,
IF(AND($BJ11=15,$AX11=4),TVoeD!$F$7,
IF(AND($BJ11=15,$AX11=5),TVoeD!$G$7,
IF(AND($BJ11=15,$AX11=6),TVoeD!$H$7,
IF(AND($BJ11=16,$AX11=1),TVoeD!$C$8,
IF(AND($BJ11=16,$AX11=2),TVoeD!$D$8,
IF(AND($BJ11=16,$AX11=3),TVoeD!$E$8,
IF(AND($BJ11=16,$AX11=4),TVoeD!$F$8,
IF(AND($BJ11=16,$AX11=5),TVoeD!$G$8,
IF(AND($BJ11=16,$AX11=6),TVoeD!$H$8,
IF(AND($BJ11=17,$AX11=1),TVoeD!$C$9,
IF(AND($BJ11=17,$AX11=2),TVoeD!$D$9,
IF(AND($BJ11=17,$AX11=3),TVoeD!$E$9,
IF(AND($BJ11=17,$AX11=4),TVoeD!$F$9,
IF(AND($BJ11=17,$AX11=5),TVoeD!$G$9,
IF(AND($BJ11=17,$AX11=6),TVoeD!$H$9,
IF(AND($BJ11=18,$AX11=1),TVoeD!$C$10,
IF(AND($BJ11=18,$AX11=2),TVoeD!$D$10,
IF(AND($BJ11=18,$AX11=4),TVoeD!$F$10,
IF(AND($BJ11=18,$AX11=5),TVoeD!$G$10,
IF(AND($BJ11=18,$AX11=6),TVoeD!$H$10,
IF(AND($BJ11=9,$AX11=1),TVoeD!$C$11,
IF(AND($BJ11=9,$AX11=2),TVoeD!$D$11,
IF(AND($BJ11=9,$AX11=3),TVoeD!$E$11,
IF(AND($BJ11=9,$AX11=4),TVoeD!$F$11,
IF(AND($BJ11=9,$AX11=5),TVoeD!$G$11,
IF(AND($BJ11=9,$AX11=6),TVoeD!$H$11,
IF(AND($BJ11=3,$AX11=1),TVoeD!$C$12,
IF(AND($BJ11=3,$AX11=2),TVoeD!$D$12,
IF(AND($BJ11=3,$AX11=3),TVoeD!$E$12,
IF(AND($BJ11=3,$AX11=4),TVoeD!$F$12,
IF(AND($BJ11=3,$AX11=5),TVoeD!$G$12,
IF(AND($BJ11=3,$AX11=6),TVoeD!$H$12,
)))))))))))))))))))))))))))))))))))))))))))))))))))))</f>
        <v>0</v>
      </c>
      <c r="BL11" s="13">
        <f>IF(AND($BJ11=4,$AY11=1),TVoeD!$C$4,IF(AND($BJ11=4,$AY11=2),TVoeD!$D$4,IF(AND($BJ11=4,$AY11=3),TVoeD!$E$4,IF(AND($BJ11=4,$AY11=4),TVoeD!$F$4,
IF(AND($BJ11=4,$AY11=5),TVoeD!$G$4,
IF(AND($BJ11=4,$AY11=6),TVoeD!$H$4,
IF(AND($BJ11="8a",$AY11=1),TVoeD!$C$5,
IF(AND($BJ11="8a",$AY11=2),TVoeD!$D$5,
IF(AND($BJ11="8a",$AY11=3),TVoeD!$E$5,
IF(AND($BJ11="8a",$AY11=4),TVoeD!$F$5,
IF(AND($BJ11="8a",$AY11=5),TVoeD!$G$5,
IF(AND($BJ11="8a",$AY11=6),TVoeD!$H$5,
IF(AND($BJ11=13,$AY11=1),TVoeD!$C$6,
IF(AND($BJ11=13,$AY11=2),TVoeD!$D$6,
IF(AND($BJ11=13,$AY11=3),TVoeD!$E$6,
IF(AND($BJ11=13,$AY11=4),TVoeD!$F$6,
IF(AND($BJ11=13,$AY11=5),TVoeD!$G$6,
IF(AND($BJ11=13,$AY11=6),TVoeD!$H$6,
IF(AND($BJ11=15,$AY11=1),TVoeD!$C$7,
IF(AND($BJ11=15,$AY11=2),TVoeD!$D$7,
IF(AND($BJ11=15,$AY11=3),TVoeD!$E$7,
IF(AND($BJ11=15,$AY11=4),TVoeD!$F$7,
IF(AND($BJ11=15,$AY11=5),TVoeD!$G$7,
IF(AND($BJ11=15,$AY11=6),TVoeD!$H$7,
IF(AND($BJ11=16,$AY11=1),TVoeD!$C$8,
IF(AND($BJ11=16,$AY11=2),TVoeD!$D$8,
IF(AND($BJ11=16,$AY11=3),TVoeD!$E$8,
IF(AND($BJ11=16,$AY11=4),TVoeD!$F$8,
IF(AND($BJ11=16,$AY11=5),TVoeD!$G$8,
IF(AND($BJ11=16,$AY11=6),TVoeD!$H$8,
IF(AND($BJ11=17,$AY11=1),TVoeD!$C$9,
IF(AND($BJ11=17,$AY11=2),TVoeD!$D$9,
IF(AND($BJ11=17,$AY11=3),TVoeD!$E$9,
IF(AND($BJ11=17,$AY11=4),TVoeD!$F$9,
IF(AND($BJ11=17,$AY11=5),TVoeD!$G$9,
IF(AND($BJ11=17,$AY11=6),TVoeD!$H$9,
IF(AND($BJ11=18,$AY11=1),TVoeD!$C$10,
IF(AND($BJ11=18,$AY11=2),TVoeD!$D$10,
IF(AND($BJ11=18,$AY11=4),TVoeD!$F$10,
IF(AND($BJ11=18,$AY11=5),TVoeD!$G$10,
IF(AND($BJ11=18,$AY11=6),TVoeD!$H$10,
IF(AND($BJ11=9,$AY11=1),TVoeD!$C$11,
IF(AND($BJ11=9,$AY11=2),TVoeD!$D$11,
IF(AND($BJ11=9,$AY11=3),TVoeD!$E$11,
IF(AND($BJ11=9,$AY11=4),TVoeD!$F$11,
IF(AND($BJ11=9,$AY11=5),TVoeD!$G$11,
IF(AND($BJ11=9,$AY11=6),TVoeD!$H$11,
IF(AND($BJ11=3,$AY11=1),TVoeD!$C$12,
IF(AND($BJ11=3,$AY11=2),TVoeD!$D$12,
IF(AND($BJ11=3,$AY11=3),TVoeD!$E$12,
IF(AND($BJ11=3,$AY11=4),TVoeD!$F$12,
IF(AND($BJ11=3,$AY11=5),TVoeD!$G$12,
IF(AND($BJ11=3,$AY11=6),TVoeD!$H$12,
)))))))))))))))))))))))))))))))))))))))))))))))))))))</f>
        <v>0</v>
      </c>
      <c r="BM11" s="13">
        <f>IF(AND($BJ11=4,$AZ11=1),TVoeD!$C$17,
IF(AND($BJ11=4,$AZ11=2),TVoeD!$D$17,
IF(AND($BJ11=4,$AZ11=3),TVoeD!$E$17,
IF(AND($BJ11=4,$AZ11=4),TVoeD!$F$17,
IF(AND($BJ11=4,$AZ11=5),TVoeD!$G$17,
IF(AND($BJ11=4,$AZ11=6),TVoeD!$H$17,
IF(AND($BJ11="8a",$AZ11=1),TVoeD!$C$18,
IF(AND($BJ11="8a",$AZ11=2),TVoeD!$D$18,
IF(AND($BJ11="8a",$AZ11=3),TVoeD!$E$18,
IF(AND($BJ11="8a",$AZ11=4),TVoeD!$F$18,
IF(AND($BJ11="8a",$AZ11=5),TVoeD!$G$18,
IF(AND($BJ11="8a",$AZ11=6),TVoeD!$H$18,
IF(AND($BJ11=13,$AZ11=1),TVoeD!$C$19,
IF(AND($BJ11=13,$AZ11=2),TVoeD!$D$19,
IF(AND($BJ11=13,$AZ11=3),TVoeD!$E$19,
IF(AND($BJ11=13,$AZ11=4),TVoeD!$F$19,
IF(AND($BJ11=13,$AZ11=5),TVoeD!$G$19,
IF(AND($BJ11=13,$AZ11=6),TVoeD!$H$19,
IF(AND($BJ11=15,$AZ11=1),TVoeD!$C$20,
IF(AND($BJ11=15,$AZ11=2),TVoeD!$D$20,
IF(AND($BJ11=15,$AZ11=3),TVoeD!$E$20,
IF(AND($BJ11=15,$AZ11=4),TVoeD!$F$20,
IF(AND($BJ11=15,$AZ11=5),TVoeD!$G$20,
IF(AND($BJ11=15,$AZ11=6),TVoeD!$H$20,
IF(AND($BJ11=16,$AZ11=1),TVoeD!$C$21,
IF(AND($BJ11=16,$AZ11=2),TVoeD!$D$21,
IF(AND($BJ11=16,$AZ11=3),TVoeD!$E$21,
IF(AND($BJ11=16,$AZ11=4),TVoeD!$F$21,
IF(AND($BJ11=16,$AZ11=5),TVoeD!$G$21,
IF(AND($BJ11=16,$AZ11=6),TVoeD!$H$21,
IF(AND($BJ11=17,$AZ11=1),TVoeD!$C$22,
IF(AND($BJ11=17,$AZ11=2),TVoeD!$D$22,
IF(AND($BJ11=17,$AZ11=3),TVoeD!$E$22,
IF(AND($BJ11=17,$AZ11=4),TVoeD!$F$22,
IF(AND($BJ11=17,$AZ11=5),TVoeD!$G$22,
IF(AND($BJ11=17,$AZ11=6),TVoeD!$H$22,
IF(AND($BJ11=18,$AZ11=1),TVoeD!$C$23,
IF(AND($BJ11=18,$AZ11=2),TVoeD!$D$23,
IF(AND($BJ11=18,$AZ11=4),TVoeD!$F$23,
IF(AND($BJ11=18,$AZ11=5),TVoeD!$G$23,
IF(AND($BJ11=18,$AZ11=6),TVoeD!$H$23,
IF(AND($BJ11=9,$AZ11=1),TVoeD!$C$24,
IF(AND($BJ11=9,$AZ11=2),TVoeD!$D$24,
IF(AND($BJ11=9,$AZ11=3),TVoeD!$E$24,
IF(AND($BJ11=9,$AZ11=4),TVoeD!$F$24,
IF(AND($BJ11=9,$AZ11=5),TVoeD!$G$24,
IF(AND($BJ11=9,$AZ11=6),TVoeD!$H$24,
IF(AND($BJ11=3,$AZ11=1),TVoeD!$C$25,
IF(AND($BJ11=3,$AZ11=2),TVoeD!$D$25,
IF(AND($BJ11=3,$AZ11=3),TVoeD!$E$25,
IF(AND($BJ11=3,$AZ11=4),TVoeD!$F$25,
IF(AND($BJ11=3,$AZ11=5),TVoeD!$G$25,
IF(AND($BJ11=3,$AZ11=6),TVoeD!$H$25,
)))))))))))))))))))))))))))))))))))))))))))))))))))))</f>
        <v>0</v>
      </c>
      <c r="BN11" s="13">
        <f>IF(AND($BJ11=4,BA11=1),TVoeD!$C$17,
IF(AND($BJ11=4,BA11=2),TVoeD!$D$17,
IF(AND($BJ11=4,BA11=3),TVoeD!$E$17,
IF(AND($BJ11=4,BA11=4),TVoeD!$F$17,
IF(AND($BJ11=4,BA11=5),TVoeD!$G$17,
IF(AND($BJ11=4,BA11=6),TVoeD!$H$17,
IF(AND($BJ11="8a",BA11=1),TVoeD!$C$18,
IF(AND($BJ11="8a",BA11=2),TVoeD!$D$18,
IF(AND($BJ11="8a",BA11=3),TVoeD!$E$18,
IF(AND($BJ11="8a",BA11=4),TVoeD!$F$18,
IF(AND($BJ11="8a",BA11=5),TVoeD!$G$18,
IF(AND($BJ11="8a",BA11=6),TVoeD!$H$18,
IF(AND($BJ11=13,BA11=1),TVoeD!$C$19,
IF(AND($BJ11=13,BA11=2),TVoeD!$D$19,
IF(AND($BJ11=13,BA11=3),TVoeD!$E$19,
IF(AND($BJ11=13,BA11=4),TVoeD!$F$19,
IF(AND($BJ11=13,BA11=5),TVoeD!$G$19,
IF(AND($BJ11=13,BA11=6),TVoeD!$H$19,
IF(AND($BJ11=15,BA11=1),TVoeD!$C$20,
IF(AND($BJ11=15,BA11=2),TVoeD!$D$20,
IF(AND($BJ11=15,BA11=3),TVoeD!$E$20,
IF(AND($BJ11=15,BA11=4),TVoeD!$F$20,
IF(AND($BJ11=15,BA11=5),TVoeD!$G$20,
IF(AND($BJ11=15,BA11=6),TVoeD!$H$20,
IF(AND($BJ11=16,BA11=1),TVoeD!$C$21,
IF(AND($BJ11=16,BA11=2),TVoeD!$D$21,
IF(AND($BJ11=16,BA11=3),TVoeD!$E$21,
IF(AND($BJ11=16,BA11=4),TVoeD!$F$21,
IF(AND($BJ11=16,BA11=5),TVoeD!$G$21,
IF(AND($BJ11=16,BA11=6),TVoeD!$H$21,
IF(AND($BJ11=17,BA11=1),TVoeD!$C$22,
IF(AND($BJ11=17,BA11=2),TVoeD!$D$22,
IF(AND($BJ11=17,BA11=3),TVoeD!$E$22,
IF(AND($BJ11=17,BA11=4),TVoeD!$F$22,
IF(AND($BJ11=17,BA11=5),TVoeD!$G$22,
IF(AND($BJ11=17,BA11=6),TVoeD!$H$22,
IF(AND($BJ11=18,BA11=1),TVoeD!$C$23,
IF(AND($BJ11=18,BA11=2),TVoeD!$D$23,
IF(AND($BJ11=18,BA11=4),TVoeD!$F$23,
IF(AND($BJ11=18,BA11=5),TVoeD!$G$23,
IF(AND($BJ11=18,BA11=6),TVoeD!$H$23,
IF(AND($BJ11=9,BA11=1),TVoeD!$C$24,
IF(AND($BJ11=9,BA11=2),TVoeD!$D$24,
IF(AND($BJ11=9,BA11=3),TVoeD!$E$24,
IF(AND($BJ11=9,BA11=4),TVoeD!$F$24,
IF(AND($BJ11=9,BA11=5),TVoeD!$G$24,
IF(AND($BJ11=9,BA11=6),TVoeD!$H$24,
IF(AND($BJ11=3,BA11=1),TVoeD!$C$25,
IF(AND($BJ11=3,BA11=2),TVoeD!$D$25,
IF(AND($BJ11=3,BA11=3),TVoeD!$E$25,
IF(AND($BJ11=3,BA11=4),TVoeD!$F$25,
IF(AND($BJ11=3,BA11=5),TVoeD!$G$25,
IF(AND($BJ11=3,BA11=6),TVoeD!$H$25,
)))))))))))))))))))))))))))))))))))))))))))))))))))))</f>
        <v>0</v>
      </c>
      <c r="BO11" s="13">
        <f>IF(AND($BJ11=4,BB11=1),TVoeD!$C$17,
IF(AND($BJ11=4,BB11=2),TVoeD!$D$17,
IF(AND($BJ11=4,BB11=3),TVoeD!$E$17,
IF(AND($BJ11=4,BB11=4),TVoeD!$F$17,
IF(AND($BJ11=4,BB11=5),TVoeD!$G$17,
IF(AND($BJ11=4,BB11=6),TVoeD!$H$17,
IF(AND($BJ11="8a",BB11=1),TVoeD!$C$18,
IF(AND($BJ11="8a",BB11=2),TVoeD!$D$18,
IF(AND($BJ11="8a",BB11=3),TVoeD!$E$18,
IF(AND($BJ11="8a",BB11=4),TVoeD!$F$18,
IF(AND($BJ11="8a",BB11=5),TVoeD!$G$18,
IF(AND($BJ11="8a",BB11=6),TVoeD!$H$18,
IF(AND($BJ11=13,BB11=1),TVoeD!$C$19,
IF(AND($BJ11=13,BB11=2),TVoeD!$D$19,
IF(AND($BJ11=13,BB11=3),TVoeD!$E$19,
IF(AND($BJ11=13,BB11=4),TVoeD!$F$19,
IF(AND($BJ11=13,BB11=5),TVoeD!$G$19,
IF(AND($BJ11=13,BB11=6),TVoeD!$H$19,
IF(AND($BJ11=15,BB11=1),TVoeD!$C$20,
IF(AND($BJ11=15,BB11=2),TVoeD!$D$20,
IF(AND($BJ11=15,BB11=3),TVoeD!$E$20,
IF(AND($BJ11=15,BB11=4),TVoeD!$F$20,
IF(AND($BJ11=15,BB11=5),TVoeD!$G$20,
IF(AND($BJ11=15,BB11=6),TVoeD!$H$20,
IF(AND($BJ11=16,BB11=1),TVoeD!$C$21,
IF(AND($BJ11=16,BB11=2),TVoeD!$D$21,
IF(AND($BJ11=16,BB11=3),TVoeD!$E$21,
IF(AND($BJ11=16,BB11=4),TVoeD!$F$21,
IF(AND($BJ11=16,BB11=5),TVoeD!$G$21,
IF(AND($BJ11=16,BB11=6),TVoeD!$H$21,
IF(AND($BJ11=17,BB11=1),TVoeD!$C$22,
IF(AND($BJ11=17,BB11=2),TVoeD!$D$22,
IF(AND($BJ11=17,BB11=3),TVoeD!$E$22,
IF(AND($BJ11=17,BB11=4),TVoeD!$F$22,
IF(AND($BJ11=17,BB11=5),TVoeD!$G$22,
IF(AND($BJ11=17,BB11=6),TVoeD!$H$22,
IF(AND($BJ11=18,BB11=1),TVoeD!$C$23,
IF(AND($BJ11=18,BB11=2),TVoeD!$D$23,
IF(AND($BJ11=18,BB11=4),TVoeD!$F$23,
IF(AND($BJ11=18,BB11=5),TVoeD!$G$23,
IF(AND($BJ11=18,BB11=6),TVoeD!$H$23,
IF(AND($BJ11=9,BB11=1),TVoeD!$C$24,
IF(AND($BJ11=9,BB11=2),TVoeD!$D$24,
IF(AND($BJ11=9,BB11=3),TVoeD!$E$24,
IF(AND($BJ11=9,BB11=4),TVoeD!$F$24,
IF(AND($BJ11=9,BB11=5),TVoeD!$G$24,
IF(AND($BJ11=9,BB11=6),TVoeD!$H$24,
IF(AND($BJ11=3,BB11=1),TVoeD!$C$25,
IF(AND($BJ11=3,BB11=2),TVoeD!$D$25,
IF(AND($BJ11=3,BB11=3),TVoeD!$E$25,
IF(AND($BJ11=3,BB11=4),TVoeD!$F$25,
IF(AND($BJ11=3,BB11=5),TVoeD!$G$25,
IF(AND($BJ11=3,BB11=6),TVoeD!$H$25,
)))))))))))))))))))))))))))))))))))))))))))))))))))))</f>
        <v>0</v>
      </c>
      <c r="BP11" s="13">
        <f>IF(AND($BJ11=4,BC11=1),TVoeD!$C$17,
IF(AND($BJ11=4,BC11=2),TVoeD!$D$17,
IF(AND($BJ11=4,BC11=3),TVoeD!$E$17,
IF(AND($BJ11=4,BC11=4),TVoeD!$F$17,
IF(AND($BJ11=4,BC11=5),TVoeD!$G$17,
IF(AND($BJ11=4,BC11=6),TVoeD!$H$17,
IF(AND($BJ11="8a",BC11=1),TVoeD!$C$18,
IF(AND($BJ11="8a",BC11=2),TVoeD!$D$18,
IF(AND($BJ11="8a",BC11=3),TVoeD!$E$18,
IF(AND($BJ11="8a",BC11=4),TVoeD!$F$18,
IF(AND($BJ11="8a",BC11=5),TVoeD!$G$18,
IF(AND($BJ11="8a",BC11=6),TVoeD!$H$18,
IF(AND($BJ11=13,BC11=1),TVoeD!$C$19,
IF(AND($BJ11=13,BC11=2),TVoeD!$D$19,
IF(AND($BJ11=13,BC11=3),TVoeD!$E$19,
IF(AND($BJ11=13,BC11=4),TVoeD!$F$19,
IF(AND($BJ11=13,BC11=5),TVoeD!$G$19,
IF(AND($BJ11=13,BC11=6),TVoeD!$H$19,
IF(AND($BJ11=15,BC11=1),TVoeD!$C$20,
IF(AND($BJ11=15,BC11=2),TVoeD!$D$20,
IF(AND($BJ11=15,BC11=3),TVoeD!$E$20,
IF(AND($BJ11=15,BC11=4),TVoeD!$F$20,
IF(AND($BJ11=15,BC11=5),TVoeD!$G$20,
IF(AND($BJ11=15,BC11=6),TVoeD!$H$20,
IF(AND($BJ11=16,BC11=1),TVoeD!$C$21,
IF(AND($BJ11=16,BC11=2),TVoeD!$D$21,
IF(AND($BJ11=16,BC11=3),TVoeD!$E$21,
IF(AND($BJ11=16,BC11=4),TVoeD!$F$21,
IF(AND($BJ11=16,BC11=5),TVoeD!$G$21,
IF(AND($BJ11=16,BC11=6),TVoeD!$H$21,
IF(AND($BJ11=17,BC11=1),TVoeD!$C$22,
IF(AND($BJ11=17,BC11=2),TVoeD!$D$22,
IF(AND($BJ11=17,BC11=3),TVoeD!$E$22,
IF(AND($BJ11=17,BC11=4),TVoeD!$F$22,
IF(AND($BJ11=17,BC11=5),TVoeD!$G$22,
IF(AND($BJ11=17,BC11=6),TVoeD!$H$22,
IF(AND($BJ11=18,BC11=1),TVoeD!$C$23,
IF(AND($BJ11=18,BC11=2),TVoeD!$D$23,
IF(AND($BJ11=18,BC11=4),TVoeD!$F$23,
IF(AND($BJ11=18,BC11=5),TVoeD!$G$23,
IF(AND($BJ11=18,BC11=6),TVoeD!$H$23,
IF(AND($BJ11=9,BC11=1),TVoeD!$C$24,
IF(AND($BJ11=9,BC11=2),TVoeD!$D$24,
IF(AND($BJ11=9,BC11=3),TVoeD!$E$24,
IF(AND($BJ11=9,BC11=4),TVoeD!$F$24,
IF(AND($BJ11=9,BC11=5),TVoeD!$G$24,
IF(AND($BJ11=9,BC11=6),TVoeD!$H$24,
IF(AND($BJ11=3,BC11=1),TVoeD!$C$25,
IF(AND($BJ11=3,BC11=2),TVoeD!$D$25,
IF(AND($BJ11=3,BC11=3),TVoeD!$E$25,
IF(AND($BJ11=3,BC11=4),TVoeD!$F$25,
IF(AND($BJ11=3,BC11=5),TVoeD!$G$25,
IF(AND($BJ11=3,BC11=6),TVoeD!$H$25,
)))))))))))))))))))))))))))))))))))))))))))))))))))))</f>
        <v>0</v>
      </c>
      <c r="BQ11" s="13">
        <f>IF(AND($BJ11=4,BD11=1),TVoeD!$C$17,
IF(AND($BJ11=4,BD11=2),TVoeD!$D$17,
IF(AND($BJ11=4,BD11=3),TVoeD!$E$17,
IF(AND($BJ11=4,BD11=4),TVoeD!$F$17,
IF(AND($BJ11=4,BD11=5),TVoeD!$G$17,
IF(AND($BJ11=4,BD11=6),TVoeD!$H$17,
IF(AND($BJ11="8a",BD11=1),TVoeD!$C$18,
IF(AND($BJ11="8a",BD11=2),TVoeD!$D$18,
IF(AND($BJ11="8a",BD11=3),TVoeD!$E$18,
IF(AND($BJ11="8a",BD11=4),TVoeD!$F$18,
IF(AND($BJ11="8a",BD11=5),TVoeD!$G$18,
IF(AND($BJ11="8a",BD11=6),TVoeD!$H$18,
IF(AND($BJ11=13,BD11=1),TVoeD!$C$19,
IF(AND($BJ11=13,BD11=2),TVoeD!$D$19,
IF(AND($BJ11=13,BD11=3),TVoeD!$E$19,
IF(AND($BJ11=13,BD11=4),TVoeD!$F$19,
IF(AND($BJ11=13,BD11=5),TVoeD!$G$19,
IF(AND($BJ11=13,BD11=6),TVoeD!$H$19,
IF(AND($BJ11=15,BD11=1),TVoeD!$C$20,
IF(AND($BJ11=15,BD11=2),TVoeD!$D$20,
IF(AND($BJ11=15,BD11=3),TVoeD!$E$20,
IF(AND($BJ11=15,BD11=4),TVoeD!$F$20,
IF(AND($BJ11=15,BD11=5),TVoeD!$G$20,
IF(AND($BJ11=15,BD11=6),TVoeD!$H$20,
IF(AND($BJ11=16,BD11=1),TVoeD!$C$21,
IF(AND($BJ11=16,BD11=2),TVoeD!$D$21,
IF(AND($BJ11=16,BD11=3),TVoeD!$E$21,
IF(AND($BJ11=16,BD11=4),TVoeD!$F$21,
IF(AND($BJ11=16,BD11=5),TVoeD!$G$21,
IF(AND($BJ11=16,BD11=6),TVoeD!$H$21,
IF(AND($BJ11=17,BD11=1),TVoeD!$C$22,
IF(AND($BJ11=17,BD11=2),TVoeD!$D$22,
IF(AND($BJ11=17,BD11=3),TVoeD!$E$22,
IF(AND($BJ11=17,BD11=4),TVoeD!$F$22,
IF(AND($BJ11=17,BD11=5),TVoeD!$G$22,
IF(AND($BJ11=17,BD11=6),TVoeD!$H$22,
IF(AND($BJ11=18,BD11=1),TVoeD!$C$23,
IF(AND($BJ11=18,BD11=2),TVoeD!$D$23,
IF(AND($BJ11=18,BD11=4),TVoeD!$F$23,
IF(AND($BJ11=18,BD11=5),TVoeD!$G$23,
IF(AND($BJ11=18,BD11=6),TVoeD!$H$23,
IF(AND($BJ11=9,BD11=1),TVoeD!$C$24,
IF(AND($BJ11=9,BD11=2),TVoeD!$D$24,
IF(AND($BJ11=9,BD11=3),TVoeD!$E$24,
IF(AND($BJ11=9,BD11=4),TVoeD!$F$24,
IF(AND($BJ11=9,BD11=5),TVoeD!$G$24,
IF(AND($BJ11=9,BD11=6),TVoeD!$H$24,
IF(AND($BJ11=3,BD11=1),TVoeD!$C$25,
IF(AND($BJ11=3,BD11=2),TVoeD!$D$25,
IF(AND($BJ11=3,BD11=3),TVoeD!$E$25,
IF(AND($BJ11=3,BD11=4),TVoeD!$F$25,
IF(AND($BJ11=3,BD11=5),TVoeD!$G$25,
IF(AND($BJ11=3,BD11=6),TVoeD!$H$25,
)))))))))))))))))))))))))))))))))))))))))))))))))))))</f>
        <v>0</v>
      </c>
      <c r="BR11" s="13">
        <f>IF(AND($BJ11=4,BE11=1),TVoeD!$C$17,
IF(AND($BJ11=4,BE11=2),TVoeD!$D$17,
IF(AND($BJ11=4,BE11=3),TVoeD!$E$17,
IF(AND($BJ11=4,BE11=4),TVoeD!$F$17,
IF(AND($BJ11=4,BE11=5),TVoeD!$G$17,
IF(AND($BJ11=4,BE11=6),TVoeD!$H$17,
IF(AND($BJ11="8a",BE11=1),TVoeD!$C$18,
IF(AND($BJ11="8a",BE11=2),TVoeD!$D$18,
IF(AND($BJ11="8a",BE11=3),TVoeD!$E$18,
IF(AND($BJ11="8a",BE11=4),TVoeD!$F$18,
IF(AND($BJ11="8a",BE11=5),TVoeD!$G$18,
IF(AND($BJ11="8a",BE11=6),TVoeD!$H$18,
IF(AND($BJ11=13,BE11=1),TVoeD!$C$19,
IF(AND($BJ11=13,BE11=2),TVoeD!$D$19,
IF(AND($BJ11=13,BE11=3),TVoeD!$E$19,
IF(AND($BJ11=13,BE11=4),TVoeD!$F$19,
IF(AND($BJ11=13,BE11=5),TVoeD!$G$19,
IF(AND($BJ11=13,BE11=6),TVoeD!$H$19,
IF(AND($BJ11=15,BE11=1),TVoeD!$C$20,
IF(AND($BJ11=15,BE11=2),TVoeD!$D$20,
IF(AND($BJ11=15,BE11=3),TVoeD!$E$20,
IF(AND($BJ11=15,BE11=4),TVoeD!$F$20,
IF(AND($BJ11=15,BE11=5),TVoeD!$G$20,
IF(AND($BJ11=15,BE11=6),TVoeD!$H$20,
IF(AND($BJ11=16,BE11=1),TVoeD!$C$21,
IF(AND($BJ11=16,BE11=2),TVoeD!$D$21,
IF(AND($BJ11=16,BE11=3),TVoeD!$E$21,
IF(AND($BJ11=16,BE11=4),TVoeD!$F$21,
IF(AND($BJ11=16,BE11=5),TVoeD!$G$21,
IF(AND($BJ11=16,BE11=6),TVoeD!$H$21,
IF(AND($BJ11=17,BE11=1),TVoeD!$C$22,
IF(AND($BJ11=17,BE11=2),TVoeD!$D$22,
IF(AND($BJ11=17,BE11=3),TVoeD!$E$22,
IF(AND($BJ11=17,BE11=4),TVoeD!$F$22,
IF(AND($BJ11=17,BE11=5),TVoeD!$G$22,
IF(AND($BJ11=17,BE11=6),TVoeD!$H$22,
IF(AND($BJ11=18,BE11=1),TVoeD!$C$23,
IF(AND($BJ11=18,BE11=2),TVoeD!$D$23,
IF(AND($BJ11=18,BE11=4),TVoeD!$F$23,
IF(AND($BJ11=18,BE11=5),TVoeD!$G$23,
IF(AND($BJ11=18,BE11=6),TVoeD!$H$23,
IF(AND($BJ11=9,BE11=1),TVoeD!$C$24,
IF(AND($BJ11=9,BE11=2),TVoeD!$D$24,
IF(AND($BJ11=9,BE11=3),TVoeD!$E$24,
IF(AND($BJ11=9,BE11=4),TVoeD!$F$24,
IF(AND($BJ11=9,BE11=5),TVoeD!$G$24,
IF(AND($BJ11=9,BE11=6),TVoeD!$H$24,
IF(AND($BJ11=3,BE11=1),TVoeD!$C$25,
IF(AND($BJ11=3,BE11=2),TVoeD!$D$25,
IF(AND($BJ11=3,BE11=3),TVoeD!$E$25,
IF(AND($BJ11=3,BE11=4),TVoeD!$F$25,
IF(AND($BJ11=3,BE11=5),TVoeD!$G$25,
IF(AND($BJ11=3,BE11=6),TVoeD!$H$25,
)))))))))))))))))))))))))))))))))))))))))))))))))))))</f>
        <v>0</v>
      </c>
      <c r="BS11" s="13">
        <f>IF(AND($BJ11=4,BF11=1),TVoeD!$C$17,
IF(AND($BJ11=4,BF11=2),TVoeD!$D$17,
IF(AND($BJ11=4,BF11=3),TVoeD!$E$17,
IF(AND($BJ11=4,BF11=4),TVoeD!$F$17,
IF(AND($BJ11=4,BF11=5),TVoeD!$G$17,
IF(AND($BJ11=4,BF11=6),TVoeD!$H$17,
IF(AND($BJ11="8a",BF11=1),TVoeD!$C$18,
IF(AND($BJ11="8a",BF11=2),TVoeD!$D$18,
IF(AND($BJ11="8a",BF11=3),TVoeD!$E$18,
IF(AND($BJ11="8a",BF11=4),TVoeD!$F$18,
IF(AND($BJ11="8a",BF11=5),TVoeD!$G$18,
IF(AND($BJ11="8a",BF11=6),TVoeD!$H$18,
IF(AND($BJ11=13,BF11=1),TVoeD!$C$19,
IF(AND($BJ11=13,BF11=2),TVoeD!$D$19,
IF(AND($BJ11=13,BF11=3),TVoeD!$E$19,
IF(AND($BJ11=13,BF11=4),TVoeD!$F$19,
IF(AND($BJ11=13,BF11=5),TVoeD!$G$19,
IF(AND($BJ11=13,BF11=6),TVoeD!$H$19,
IF(AND($BJ11=15,BF11=1),TVoeD!$C$20,
IF(AND($BJ11=15,BF11=2),TVoeD!$D$20,
IF(AND($BJ11=15,BF11=3),TVoeD!$E$20,
IF(AND($BJ11=15,BF11=4),TVoeD!$F$20,
IF(AND($BJ11=15,BF11=5),TVoeD!$G$20,
IF(AND($BJ11=15,BF11=6),TVoeD!$H$20,
IF(AND($BJ11=16,BF11=1),TVoeD!$C$21,
IF(AND($BJ11=16,BF11=2),TVoeD!$D$21,
IF(AND($BJ11=16,BF11=3),TVoeD!$E$21,
IF(AND($BJ11=16,BF11=4),TVoeD!$F$21,
IF(AND($BJ11=16,BF11=5),TVoeD!$G$21,
IF(AND($BJ11=16,BF11=6),TVoeD!$H$21,
IF(AND($BJ11=17,BF11=1),TVoeD!$C$22,
IF(AND($BJ11=17,BF11=2),TVoeD!$D$22,
IF(AND($BJ11=17,BF11=3),TVoeD!$E$22,
IF(AND($BJ11=17,BF11=4),TVoeD!$F$22,
IF(AND($BJ11=17,BF11=5),TVoeD!$G$22,
IF(AND($BJ11=17,BF11=6),TVoeD!$H$22,
IF(AND($BJ11=18,BF11=1),TVoeD!$C$23,
IF(AND($BJ11=18,BF11=2),TVoeD!$D$23,
IF(AND($BJ11=18,BF11=4),TVoeD!$F$23,
IF(AND($BJ11=18,BF11=5),TVoeD!$G$23,
IF(AND($BJ11=18,BF11=6),TVoeD!$H$23,
IF(AND($BJ11=9,BF11=1),TVoeD!$C$24,
IF(AND($BJ11=9,BF11=2),TVoeD!$D$24,
IF(AND($BJ11=9,BF11=3),TVoeD!$E$24,
IF(AND($BJ11=9,BF11=4),TVoeD!$F$24,
IF(AND($BJ11=9,BF11=5),TVoeD!$G$24,
IF(AND($BJ11=9,BF11=6),TVoeD!$H$24,
IF(AND($BJ11=3,BF11=1),TVoeD!$C$25,
IF(AND($BJ11=3,BF11=2),TVoeD!$D$25,
IF(AND($BJ11=3,BF11=3),TVoeD!$E$25,
IF(AND($BJ11=3,BF11=4),TVoeD!$F$25,
IF(AND($BJ11=3,BF11=5),TVoeD!$G$25,
IF(AND($BJ11=3,BF11=6),TVoeD!$H$25,
)))))))))))))))))))))))))))))))))))))))))))))))))))))</f>
        <v>0</v>
      </c>
      <c r="BT11" s="13">
        <f>IF(AND($BJ11=4,BG11=1),TVoeD!$C$17,
IF(AND($BJ11=4,BG11=2),TVoeD!$D$17,
IF(AND($BJ11=4,BG11=3),TVoeD!$E$17,
IF(AND($BJ11=4,BG11=4),TVoeD!$F$17,
IF(AND($BJ11=4,BG11=5),TVoeD!$G$17,
IF(AND($BJ11=4,BG11=6),TVoeD!$H$17,
IF(AND($BJ11="8a",BG11=1),TVoeD!$C$18,
IF(AND($BJ11="8a",BG11=2),TVoeD!$D$18,
IF(AND($BJ11="8a",BG11=3),TVoeD!$E$18,
IF(AND($BJ11="8a",BG11=4),TVoeD!$F$18,
IF(AND($BJ11="8a",BG11=5),TVoeD!$G$18,
IF(AND($BJ11="8a",BG11=6),TVoeD!$H$18,
IF(AND($BJ11=13,BG11=1),TVoeD!$C$19,
IF(AND($BJ11=13,BG11=2),TVoeD!$D$19,
IF(AND($BJ11=13,BG11=3),TVoeD!$E$19,
IF(AND($BJ11=13,BG11=4),TVoeD!$F$19,
IF(AND($BJ11=13,BG11=5),TVoeD!$G$19,
IF(AND($BJ11=13,BG11=6),TVoeD!$H$19,
IF(AND($BJ11=15,BG11=1),TVoeD!$C$20,
IF(AND($BJ11=15,BG11=2),TVoeD!$D$20,
IF(AND($BJ11=15,BG11=3),TVoeD!$E$20,
IF(AND($BJ11=15,BG11=4),TVoeD!$F$20,
IF(AND($BJ11=15,BG11=5),TVoeD!$G$20,
IF(AND($BJ11=15,BG11=6),TVoeD!$H$20,
IF(AND($BJ11=16,BG11=1),TVoeD!$C$21,
IF(AND($BJ11=16,BG11=2),TVoeD!$D$21,
IF(AND($BJ11=16,BG11=3),TVoeD!$E$21,
IF(AND($BJ11=16,BG11=4),TVoeD!$F$21,
IF(AND($BJ11=16,BG11=5),TVoeD!$G$21,
IF(AND($BJ11=16,BG11=6),TVoeD!$H$21,
IF(AND($BJ11=17,BG11=1),TVoeD!$C$22,
IF(AND($BJ11=17,BG11=2),TVoeD!$D$22,
IF(AND($BJ11=17,BG11=3),TVoeD!$E$22,
IF(AND($BJ11=17,BG11=4),TVoeD!$F$22,
IF(AND($BJ11=17,BG11=5),TVoeD!$G$22,
IF(AND($BJ11=17,BG11=6),TVoeD!$H$22,
IF(AND($BJ11=18,BG11=1),TVoeD!$C$23,
IF(AND($BJ11=18,BG11=2),TVoeD!$D$23,
IF(AND($BJ11=18,BG11=4),TVoeD!$F$23,
IF(AND($BJ11=18,BG11=5),TVoeD!$G$23,
IF(AND($BJ11=18,BG11=6),TVoeD!$H$23,
IF(AND($BJ11=9,BG11=1),TVoeD!$C$24,
IF(AND($BJ11=9,BG11=2),TVoeD!$D$24,
IF(AND($BJ11=9,BG11=3),TVoeD!$E$24,
IF(AND($BJ11=9,BG11=4),TVoeD!$F$24,
IF(AND($BJ11=9,BG11=5),TVoeD!$G$24,
IF(AND($BJ11=9,BG11=6),TVoeD!$H$24,
IF(AND($BJ11=3,BG11=1),TVoeD!$C$25,
IF(AND($BJ11=3,BG11=2),TVoeD!$D$25,
IF(AND($BJ11=3,BG11=3),TVoeD!$E$25,
IF(AND($BJ11=3,BG11=4),TVoeD!$F$25,
IF(AND($BJ11=3,BG11=5),TVoeD!$G$25,
IF(AND($BJ11=3,BG11=6),TVoeD!$H$25,
)))))))))))))))))))))))))))))))))))))))))))))))))))))</f>
        <v>0</v>
      </c>
      <c r="BU11" s="13">
        <f>IF(AND($BJ11=4,BH11=1),TVoeD!$C$17,
IF(AND($BJ11=4,BH11=2),TVoeD!$D$17,
IF(AND($BJ11=4,BH11=3),TVoeD!$E$17,
IF(AND($BJ11=4,BH11=4),TVoeD!$F$17,
IF(AND($BJ11=4,BH11=5),TVoeD!$G$17,
IF(AND($BJ11=4,BH11=6),TVoeD!$H$17,
IF(AND($BJ11="8a",BH11=1),TVoeD!$C$18,
IF(AND($BJ11="8a",BH11=2),TVoeD!$D$18,
IF(AND($BJ11="8a",BH11=3),TVoeD!$E$18,
IF(AND($BJ11="8a",BH11=4),TVoeD!$F$18,
IF(AND($BJ11="8a",BH11=5),TVoeD!$G$18,
IF(AND($BJ11="8a",BH11=6),TVoeD!$H$18,
IF(AND($BJ11=13,BH11=1),TVoeD!$C$19,
IF(AND($BJ11=13,BH11=2),TVoeD!$D$19,
IF(AND($BJ11=13,BH11=3),TVoeD!$E$19,
IF(AND($BJ11=13,BH11=4),TVoeD!$F$19,
IF(AND($BJ11=13,BH11=5),TVoeD!$G$19,
IF(AND($BJ11=13,BH11=6),TVoeD!$H$19,
IF(AND($BJ11=15,BH11=1),TVoeD!$C$20,
IF(AND($BJ11=15,BH11=2),TVoeD!$D$20,
IF(AND($BJ11=15,BH11=3),TVoeD!$E$20,
IF(AND($BJ11=15,BH11=4),TVoeD!$F$20,
IF(AND($BJ11=15,BH11=5),TVoeD!$G$20,
IF(AND($BJ11=15,BH11=6),TVoeD!$H$20,
IF(AND($BJ11=16,BH11=1),TVoeD!$C$21,
IF(AND($BJ11=16,BH11=2),TVoeD!$D$21,
IF(AND($BJ11=16,BH11=3),TVoeD!$E$21,
IF(AND($BJ11=16,BH11=4),TVoeD!$F$21,
IF(AND($BJ11=16,BH11=5),TVoeD!$G$21,
IF(AND($BJ11=16,BH11=6),TVoeD!$H$21,
IF(AND($BJ11=17,BH11=1),TVoeD!$C$22,
IF(AND($BJ11=17,BH11=2),TVoeD!$D$22,
IF(AND($BJ11=17,BH11=3),TVoeD!$E$22,
IF(AND($BJ11=17,BH11=4),TVoeD!$F$22,
IF(AND($BJ11=17,BH11=5),TVoeD!$G$22,
IF(AND($BJ11=17,BH11=6),TVoeD!$H$22,
IF(AND($BJ11=18,BH11=1),TVoeD!$C$23,
IF(AND($BJ11=18,BH11=2),TVoeD!$D$23,
IF(AND($BJ11=18,BH11=4),TVoeD!$F$23,
IF(AND($BJ11=18,BH11=5),TVoeD!$G$23,
IF(AND($BJ11=18,BH11=6),TVoeD!$H$23,
IF(AND($BJ11=9,BH11=1),TVoeD!$C$24,
IF(AND($BJ11=9,BH11=2),TVoeD!$D$24,
IF(AND($BJ11=9,BH11=3),TVoeD!$E$24,
IF(AND($BJ11=9,BH11=4),TVoeD!$F$24,
IF(AND($BJ11=9,BH11=5),TVoeD!$G$24,
IF(AND($BJ11=9,BH11=6),TVoeD!$H$24,
IF(AND($BJ11=3,BH11=1),TVoeD!$C$25,
IF(AND($BJ11=3,BH11=2),TVoeD!$D$25,
IF(AND($BJ11=3,BH11=3),TVoeD!$E$25,
IF(AND($BJ11=3,BH11=4),TVoeD!$F$25,
IF(AND($BJ11=3,BH11=5),TVoeD!$G$25,
IF(AND($BJ11=3,BH11=6),TVoeD!$H$25,
)))))))))))))))))))))))))))))))))))))))))))))))))))))</f>
        <v>0</v>
      </c>
      <c r="BV11" s="13">
        <f>IF(AND($BJ11=4,BI11=1),TVoeD!$C$17,
IF(AND($BJ11=4,BI11=2),TVoeD!$D$17,
IF(AND($BJ11=4,BI11=3),TVoeD!$E$17,
IF(AND($BJ11=4,BI11=4),TVoeD!$F$17,
IF(AND($BJ11=4,BI11=5),TVoeD!$G$17,
IF(AND($BJ11=4,BI11=6),TVoeD!$H$17,
IF(AND($BJ11="8a",BI11=1),TVoeD!$C$18,
IF(AND($BJ11="8a",BI11=2),TVoeD!$D$18,
IF(AND($BJ11="8a",BI11=3),TVoeD!$E$18,
IF(AND($BJ11="8a",BI11=4),TVoeD!$F$18,
IF(AND($BJ11="8a",BI11=5),TVoeD!$G$18,
IF(AND($BJ11="8a",BI11=6),TVoeD!$H$18,
IF(AND($BJ11=13,BI11=1),TVoeD!$C$19,
IF(AND($BJ11=13,BI11=2),TVoeD!$D$19,
IF(AND($BJ11=13,BI11=3),TVoeD!$E$19,
IF(AND($BJ11=13,BI11=4),TVoeD!$F$19,
IF(AND($BJ11=13,BI11=5),TVoeD!$G$19,
IF(AND($BJ11=13,BI11=6),TVoeD!$H$19,
IF(AND($BJ11=15,BI11=1),TVoeD!$C$20,
IF(AND($BJ11=15,BI11=2),TVoeD!$D$20,
IF(AND($BJ11=15,BI11=3),TVoeD!$E$20,
IF(AND($BJ11=15,BI11=4),TVoeD!$F$20,
IF(AND($BJ11=15,BI11=5),TVoeD!$G$20,
IF(AND($BJ11=15,BI11=6),TVoeD!$H$20,
IF(AND($BJ11=16,BI11=1),TVoeD!$C$21,
IF(AND($BJ11=16,BI11=2),TVoeD!$D$21,
IF(AND($BJ11=16,BI11=3),TVoeD!$E$21,
IF(AND($BJ11=16,BI11=4),TVoeD!$F$21,
IF(AND($BJ11=16,BI11=5),TVoeD!$G$21,
IF(AND($BJ11=16,BI11=6),TVoeD!$H$21,
IF(AND($BJ11=17,BI11=1),TVoeD!$C$22,
IF(AND($BJ11=17,BI11=2),TVoeD!$D$22,
IF(AND($BJ11=17,BI11=3),TVoeD!$E$22,
IF(AND($BJ11=17,BI11=4),TVoeD!$F$22,
IF(AND($BJ11=17,BI11=5),TVoeD!$G$22,
IF(AND($BJ11=17,BI11=6),TVoeD!$H$22,
IF(AND($BJ11=18,BI11=1),TVoeD!$C$23,
IF(AND($BJ11=18,BI11=2),TVoeD!$D$23,
IF(AND($BJ11=18,BI11=4),TVoeD!$F$23,
IF(AND($BJ11=18,BI11=5),TVoeD!$G$23,
IF(AND($BJ11=18,BI11=6),TVoeD!$H$23,
IF(AND($BJ11=9,BI11=1),TVoeD!$C$24,
IF(AND($BJ11=9,BI11=2),TVoeD!$D$24,
IF(AND($BJ11=9,BI11=3),TVoeD!$E$24,
IF(AND($BJ11=9,BI11=4),TVoeD!$F$24,
IF(AND($BJ11=9,BI11=5),TVoeD!$G$24,
IF(AND($BJ11=9,BI11=6),TVoeD!$H$24,
IF(AND($BJ11=3,BI11=1),TVoeD!$C$25,
IF(AND($BJ11=3,BI11=2),TVoeD!$D$25,
IF(AND($BJ11=3,BI11=3),TVoeD!$E$25,
IF(AND($BJ11=3,BI11=4),TVoeD!$F$25,
IF(AND($BJ11=3,BI11=5),TVoeD!$G$25,
IF(AND($BJ11=3,BI11=6),TVoeD!$H$25,
)))))))))))))))))))))))))))))))))))))))))))))))))))))</f>
        <v>0</v>
      </c>
      <c r="BW11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1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1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1" s="14">
        <f>Tabelle3[[#This Row],[Wochenarbeitszeit]]/39</f>
        <v>0</v>
      </c>
      <c r="CA11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1" s="13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1" s="104">
        <f>Tabelle3[[#This Row],[Gesamt]]-Tabelle3[[#This Row],[Anteil. Jahresbrutto laut TvöD SuE (tatsächl. Stellenanteil, tatsächl. Tätigkeitsmonate)]]</f>
        <v>0</v>
      </c>
      <c r="CD11" s="14" t="e">
        <f>Tabelle3[[#This Row],[Delta Tarif und real]]/Tabelle3[[#This Row],[Anteil. Jahresbrutto laut TvöD SuE (tatsächl. Stellenanteil, tatsächl. Tätigkeitsmonate)]]</f>
        <v>#DIV/0!</v>
      </c>
      <c r="CG11" s="34"/>
      <c r="CJ11" s="37"/>
    </row>
    <row r="12" spans="1:90" s="4" customFormat="1" ht="28" customHeight="1" x14ac:dyDescent="0.2">
      <c r="A12" s="23"/>
      <c r="B12" s="7"/>
      <c r="C12" s="7"/>
      <c r="D12" s="8"/>
      <c r="E12" s="8"/>
      <c r="F12" s="9"/>
      <c r="G12" s="9"/>
      <c r="H12" s="78">
        <f>SUM(F12*SUM(Tabelle3[[#This Row],[Im Januar tätig]]:Tabelle3[[#This Row],[im Dezember tätig]]), G12)</f>
        <v>0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31"/>
      <c r="V12" s="33"/>
      <c r="W12" s="44" t="str">
        <f>IF($U12="","",(DATEDIF($U12,$X12,"M")-Tabelle3[[#This Row],[Arbeitspausen vor Betriebszugehörigkeit (Monate)]])/12)</f>
        <v/>
      </c>
      <c r="X12" s="31"/>
      <c r="Y12" s="33"/>
      <c r="Z12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2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2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2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2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2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2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2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2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2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2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2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2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2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2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2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2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2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2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2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2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2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2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2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2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2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2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2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2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2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2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2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2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2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2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2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2" s="17"/>
      <c r="BK12" s="13">
        <f>IF(AND($BJ12=4,$AX12=1),TVoeD!$C$4,IF(AND($BJ12=4,$AX12=2),TVoeD!$D$4,IF(AND($BJ12=4,$AX12=3),TVoeD!$E$4,IF(AND($BJ12=4,$AX12=4),TVoeD!$F$4,
IF(AND($BJ12=4,$AX12=5),TVoeD!$G$4,
IF(AND($BJ12=4,$AX12=6),TVoeD!$H$4,
IF(AND($BJ12="8a",$AX12=1),TVoeD!$C$5,
IF(AND($BJ12="8a",$AX12=2),TVoeD!$D$5,
IF(AND($BJ12="8a",$AX12=3),TVoeD!$E$5,
IF(AND($BJ12="8a",$AX12=4),TVoeD!$F$5,
IF(AND($BJ12="8a",$AX12=5),TVoeD!$G$5,
IF(AND($BJ12="8a",$AX12=6),TVoeD!$H$5,
IF(AND($BJ12=13,$AX12=1),TVoeD!$C$6,
IF(AND($BJ12=13,$AX12=2),TVoeD!$D$6,
IF(AND($BJ12=13,$AX12=3),TVoeD!$E$6,
IF(AND($BJ12=13,$AX12=4),TVoeD!$F$6,
IF(AND($BJ12=13,$AX12=5),TVoeD!$G$6,
IF(AND($BJ12=13,$AX12=6),TVoeD!$H$6,
IF(AND($BJ12=15,$AX12=1),TVoeD!$C$7,
IF(AND($BJ12=15,$AX12=2),TVoeD!$D$7,
IF(AND($BJ12=15,$AX12=3),TVoeD!$E$7,
IF(AND($BJ12=15,$AX12=4),TVoeD!$F$7,
IF(AND($BJ12=15,$AX12=5),TVoeD!$G$7,
IF(AND($BJ12=15,$AX12=6),TVoeD!$H$7,
IF(AND($BJ12=16,$AX12=1),TVoeD!$C$8,
IF(AND($BJ12=16,$AX12=2),TVoeD!$D$8,
IF(AND($BJ12=16,$AX12=3),TVoeD!$E$8,
IF(AND($BJ12=16,$AX12=4),TVoeD!$F$8,
IF(AND($BJ12=16,$AX12=5),TVoeD!$G$8,
IF(AND($BJ12=16,$AX12=6),TVoeD!$H$8,
IF(AND($BJ12=17,$AX12=1),TVoeD!$C$9,
IF(AND($BJ12=17,$AX12=2),TVoeD!$D$9,
IF(AND($BJ12=17,$AX12=3),TVoeD!$E$9,
IF(AND($BJ12=17,$AX12=4),TVoeD!$F$9,
IF(AND($BJ12=17,$AX12=5),TVoeD!$G$9,
IF(AND($BJ12=17,$AX12=6),TVoeD!$H$9,
IF(AND($BJ12=18,$AX12=1),TVoeD!$C$10,
IF(AND($BJ12=18,$AX12=2),TVoeD!$D$10,
IF(AND($BJ12=18,$AX12=4),TVoeD!$F$10,
IF(AND($BJ12=18,$AX12=5),TVoeD!$G$10,
IF(AND($BJ12=18,$AX12=6),TVoeD!$H$10,
IF(AND($BJ12=9,$AX12=1),TVoeD!$C$11,
IF(AND($BJ12=9,$AX12=2),TVoeD!$D$11,
IF(AND($BJ12=9,$AX12=3),TVoeD!$E$11,
IF(AND($BJ12=9,$AX12=4),TVoeD!$F$11,
IF(AND($BJ12=9,$AX12=5),TVoeD!$G$11,
IF(AND($BJ12=9,$AX12=6),TVoeD!$H$11,
IF(AND($BJ12=3,$AX12=1),TVoeD!$C$12,
IF(AND($BJ12=3,$AX12=2),TVoeD!$D$12,
IF(AND($BJ12=3,$AX12=3),TVoeD!$E$12,
IF(AND($BJ12=3,$AX12=4),TVoeD!$F$12,
IF(AND($BJ12=3,$AX12=5),TVoeD!$G$12,
IF(AND($BJ12=3,$AX12=6),TVoeD!$H$12,
)))))))))))))))))))))))))))))))))))))))))))))))))))))</f>
        <v>0</v>
      </c>
      <c r="BL12" s="13">
        <f>IF(AND($BJ12=4,$AY12=1),TVoeD!$C$4,IF(AND($BJ12=4,$AY12=2),TVoeD!$D$4,IF(AND($BJ12=4,$AY12=3),TVoeD!$E$4,IF(AND($BJ12=4,$AY12=4),TVoeD!$F$4,
IF(AND($BJ12=4,$AY12=5),TVoeD!$G$4,
IF(AND($BJ12=4,$AY12=6),TVoeD!$H$4,
IF(AND($BJ12="8a",$AY12=1),TVoeD!$C$5,
IF(AND($BJ12="8a",$AY12=2),TVoeD!$D$5,
IF(AND($BJ12="8a",$AY12=3),TVoeD!$E$5,
IF(AND($BJ12="8a",$AY12=4),TVoeD!$F$5,
IF(AND($BJ12="8a",$AY12=5),TVoeD!$G$5,
IF(AND($BJ12="8a",$AY12=6),TVoeD!$H$5,
IF(AND($BJ12=13,$AY12=1),TVoeD!$C$6,
IF(AND($BJ12=13,$AY12=2),TVoeD!$D$6,
IF(AND($BJ12=13,$AY12=3),TVoeD!$E$6,
IF(AND($BJ12=13,$AY12=4),TVoeD!$F$6,
IF(AND($BJ12=13,$AY12=5),TVoeD!$G$6,
IF(AND($BJ12=13,$AY12=6),TVoeD!$H$6,
IF(AND($BJ12=15,$AY12=1),TVoeD!$C$7,
IF(AND($BJ12=15,$AY12=2),TVoeD!$D$7,
IF(AND($BJ12=15,$AY12=3),TVoeD!$E$7,
IF(AND($BJ12=15,$AY12=4),TVoeD!$F$7,
IF(AND($BJ12=15,$AY12=5),TVoeD!$G$7,
IF(AND($BJ12=15,$AY12=6),TVoeD!$H$7,
IF(AND($BJ12=16,$AY12=1),TVoeD!$C$8,
IF(AND($BJ12=16,$AY12=2),TVoeD!$D$8,
IF(AND($BJ12=16,$AY12=3),TVoeD!$E$8,
IF(AND($BJ12=16,$AY12=4),TVoeD!$F$8,
IF(AND($BJ12=16,$AY12=5),TVoeD!$G$8,
IF(AND($BJ12=16,$AY12=6),TVoeD!$H$8,
IF(AND($BJ12=17,$AY12=1),TVoeD!$C$9,
IF(AND($BJ12=17,$AY12=2),TVoeD!$D$9,
IF(AND($BJ12=17,$AY12=3),TVoeD!$E$9,
IF(AND($BJ12=17,$AY12=4),TVoeD!$F$9,
IF(AND($BJ12=17,$AY12=5),TVoeD!$G$9,
IF(AND($BJ12=17,$AY12=6),TVoeD!$H$9,
IF(AND($BJ12=18,$AY12=1),TVoeD!$C$10,
IF(AND($BJ12=18,$AY12=2),TVoeD!$D$10,
IF(AND($BJ12=18,$AY12=4),TVoeD!$F$10,
IF(AND($BJ12=18,$AY12=5),TVoeD!$G$10,
IF(AND($BJ12=18,$AY12=6),TVoeD!$H$10,
IF(AND($BJ12=9,$AY12=1),TVoeD!$C$11,
IF(AND($BJ12=9,$AY12=2),TVoeD!$D$11,
IF(AND($BJ12=9,$AY12=3),TVoeD!$E$11,
IF(AND($BJ12=9,$AY12=4),TVoeD!$F$11,
IF(AND($BJ12=9,$AY12=5),TVoeD!$G$11,
IF(AND($BJ12=9,$AY12=6),TVoeD!$H$11,
IF(AND($BJ12=3,$AY12=1),TVoeD!$C$12,
IF(AND($BJ12=3,$AY12=2),TVoeD!$D$12,
IF(AND($BJ12=3,$AY12=3),TVoeD!$E$12,
IF(AND($BJ12=3,$AY12=4),TVoeD!$F$12,
IF(AND($BJ12=3,$AY12=5),TVoeD!$G$12,
IF(AND($BJ12=3,$AY12=6),TVoeD!$H$12,
)))))))))))))))))))))))))))))))))))))))))))))))))))))</f>
        <v>0</v>
      </c>
      <c r="BM12" s="13">
        <f>IF(AND($BJ12=4,$AZ12=1),TVoeD!$C$17,
IF(AND($BJ12=4,$AZ12=2),TVoeD!$D$17,
IF(AND($BJ12=4,$AZ12=3),TVoeD!$E$17,
IF(AND($BJ12=4,$AZ12=4),TVoeD!$F$17,
IF(AND($BJ12=4,$AZ12=5),TVoeD!$G$17,
IF(AND($BJ12=4,$AZ12=6),TVoeD!$H$17,
IF(AND($BJ12="8a",$AZ12=1),TVoeD!$C$18,
IF(AND($BJ12="8a",$AZ12=2),TVoeD!$D$18,
IF(AND($BJ12="8a",$AZ12=3),TVoeD!$E$18,
IF(AND($BJ12="8a",$AZ12=4),TVoeD!$F$18,
IF(AND($BJ12="8a",$AZ12=5),TVoeD!$G$18,
IF(AND($BJ12="8a",$AZ12=6),TVoeD!$H$18,
IF(AND($BJ12=13,$AZ12=1),TVoeD!$C$19,
IF(AND($BJ12=13,$AZ12=2),TVoeD!$D$19,
IF(AND($BJ12=13,$AZ12=3),TVoeD!$E$19,
IF(AND($BJ12=13,$AZ12=4),TVoeD!$F$19,
IF(AND($BJ12=13,$AZ12=5),TVoeD!$G$19,
IF(AND($BJ12=13,$AZ12=6),TVoeD!$H$19,
IF(AND($BJ12=15,$AZ12=1),TVoeD!$C$20,
IF(AND($BJ12=15,$AZ12=2),TVoeD!$D$20,
IF(AND($BJ12=15,$AZ12=3),TVoeD!$E$20,
IF(AND($BJ12=15,$AZ12=4),TVoeD!$F$20,
IF(AND($BJ12=15,$AZ12=5),TVoeD!$G$20,
IF(AND($BJ12=15,$AZ12=6),TVoeD!$H$20,
IF(AND($BJ12=16,$AZ12=1),TVoeD!$C$21,
IF(AND($BJ12=16,$AZ12=2),TVoeD!$D$21,
IF(AND($BJ12=16,$AZ12=3),TVoeD!$E$21,
IF(AND($BJ12=16,$AZ12=4),TVoeD!$F$21,
IF(AND($BJ12=16,$AZ12=5),TVoeD!$G$21,
IF(AND($BJ12=16,$AZ12=6),TVoeD!$H$21,
IF(AND($BJ12=17,$AZ12=1),TVoeD!$C$22,
IF(AND($BJ12=17,$AZ12=2),TVoeD!$D$22,
IF(AND($BJ12=17,$AZ12=3),TVoeD!$E$22,
IF(AND($BJ12=17,$AZ12=4),TVoeD!$F$22,
IF(AND($BJ12=17,$AZ12=5),TVoeD!$G$22,
IF(AND($BJ12=17,$AZ12=6),TVoeD!$H$22,
IF(AND($BJ12=18,$AZ12=1),TVoeD!$C$23,
IF(AND($BJ12=18,$AZ12=2),TVoeD!$D$23,
IF(AND($BJ12=18,$AZ12=4),TVoeD!$F$23,
IF(AND($BJ12=18,$AZ12=5),TVoeD!$G$23,
IF(AND($BJ12=18,$AZ12=6),TVoeD!$H$23,
IF(AND($BJ12=9,$AZ12=1),TVoeD!$C$24,
IF(AND($BJ12=9,$AZ12=2),TVoeD!$D$24,
IF(AND($BJ12=9,$AZ12=3),TVoeD!$E$24,
IF(AND($BJ12=9,$AZ12=4),TVoeD!$F$24,
IF(AND($BJ12=9,$AZ12=5),TVoeD!$G$24,
IF(AND($BJ12=9,$AZ12=6),TVoeD!$H$24,
IF(AND($BJ12=3,$AZ12=1),TVoeD!$C$25,
IF(AND($BJ12=3,$AZ12=2),TVoeD!$D$25,
IF(AND($BJ12=3,$AZ12=3),TVoeD!$E$25,
IF(AND($BJ12=3,$AZ12=4),TVoeD!$F$25,
IF(AND($BJ12=3,$AZ12=5),TVoeD!$G$25,
IF(AND($BJ12=3,$AZ12=6),TVoeD!$H$25,
)))))))))))))))))))))))))))))))))))))))))))))))))))))</f>
        <v>0</v>
      </c>
      <c r="BN12" s="13">
        <f>IF(AND($BJ12=4,BA12=1),TVoeD!$C$17,
IF(AND($BJ12=4,BA12=2),TVoeD!$D$17,
IF(AND($BJ12=4,BA12=3),TVoeD!$E$17,
IF(AND($BJ12=4,BA12=4),TVoeD!$F$17,
IF(AND($BJ12=4,BA12=5),TVoeD!$G$17,
IF(AND($BJ12=4,BA12=6),TVoeD!$H$17,
IF(AND($BJ12="8a",BA12=1),TVoeD!$C$18,
IF(AND($BJ12="8a",BA12=2),TVoeD!$D$18,
IF(AND($BJ12="8a",BA12=3),TVoeD!$E$18,
IF(AND($BJ12="8a",BA12=4),TVoeD!$F$18,
IF(AND($BJ12="8a",BA12=5),TVoeD!$G$18,
IF(AND($BJ12="8a",BA12=6),TVoeD!$H$18,
IF(AND($BJ12=13,BA12=1),TVoeD!$C$19,
IF(AND($BJ12=13,BA12=2),TVoeD!$D$19,
IF(AND($BJ12=13,BA12=3),TVoeD!$E$19,
IF(AND($BJ12=13,BA12=4),TVoeD!$F$19,
IF(AND($BJ12=13,BA12=5),TVoeD!$G$19,
IF(AND($BJ12=13,BA12=6),TVoeD!$H$19,
IF(AND($BJ12=15,BA12=1),TVoeD!$C$20,
IF(AND($BJ12=15,BA12=2),TVoeD!$D$20,
IF(AND($BJ12=15,BA12=3),TVoeD!$E$20,
IF(AND($BJ12=15,BA12=4),TVoeD!$F$20,
IF(AND($BJ12=15,BA12=5),TVoeD!$G$20,
IF(AND($BJ12=15,BA12=6),TVoeD!$H$20,
IF(AND($BJ12=16,BA12=1),TVoeD!$C$21,
IF(AND($BJ12=16,BA12=2),TVoeD!$D$21,
IF(AND($BJ12=16,BA12=3),TVoeD!$E$21,
IF(AND($BJ12=16,BA12=4),TVoeD!$F$21,
IF(AND($BJ12=16,BA12=5),TVoeD!$G$21,
IF(AND($BJ12=16,BA12=6),TVoeD!$H$21,
IF(AND($BJ12=17,BA12=1),TVoeD!$C$22,
IF(AND($BJ12=17,BA12=2),TVoeD!$D$22,
IF(AND($BJ12=17,BA12=3),TVoeD!$E$22,
IF(AND($BJ12=17,BA12=4),TVoeD!$F$22,
IF(AND($BJ12=17,BA12=5),TVoeD!$G$22,
IF(AND($BJ12=17,BA12=6),TVoeD!$H$22,
IF(AND($BJ12=18,BA12=1),TVoeD!$C$23,
IF(AND($BJ12=18,BA12=2),TVoeD!$D$23,
IF(AND($BJ12=18,BA12=4),TVoeD!$F$23,
IF(AND($BJ12=18,BA12=5),TVoeD!$G$23,
IF(AND($BJ12=18,BA12=6),TVoeD!$H$23,
IF(AND($BJ12=9,BA12=1),TVoeD!$C$24,
IF(AND($BJ12=9,BA12=2),TVoeD!$D$24,
IF(AND($BJ12=9,BA12=3),TVoeD!$E$24,
IF(AND($BJ12=9,BA12=4),TVoeD!$F$24,
IF(AND($BJ12=9,BA12=5),TVoeD!$G$24,
IF(AND($BJ12=9,BA12=6),TVoeD!$H$24,
IF(AND($BJ12=3,BA12=1),TVoeD!$C$25,
IF(AND($BJ12=3,BA12=2),TVoeD!$D$25,
IF(AND($BJ12=3,BA12=3),TVoeD!$E$25,
IF(AND($BJ12=3,BA12=4),TVoeD!$F$25,
IF(AND($BJ12=3,BA12=5),TVoeD!$G$25,
IF(AND($BJ12=3,BA12=6),TVoeD!$H$25,
)))))))))))))))))))))))))))))))))))))))))))))))))))))</f>
        <v>0</v>
      </c>
      <c r="BO12" s="13">
        <f>IF(AND($BJ12=4,BB12=1),TVoeD!$C$17,
IF(AND($BJ12=4,BB12=2),TVoeD!$D$17,
IF(AND($BJ12=4,BB12=3),TVoeD!$E$17,
IF(AND($BJ12=4,BB12=4),TVoeD!$F$17,
IF(AND($BJ12=4,BB12=5),TVoeD!$G$17,
IF(AND($BJ12=4,BB12=6),TVoeD!$H$17,
IF(AND($BJ12="8a",BB12=1),TVoeD!$C$18,
IF(AND($BJ12="8a",BB12=2),TVoeD!$D$18,
IF(AND($BJ12="8a",BB12=3),TVoeD!$E$18,
IF(AND($BJ12="8a",BB12=4),TVoeD!$F$18,
IF(AND($BJ12="8a",BB12=5),TVoeD!$G$18,
IF(AND($BJ12="8a",BB12=6),TVoeD!$H$18,
IF(AND($BJ12=13,BB12=1),TVoeD!$C$19,
IF(AND($BJ12=13,BB12=2),TVoeD!$D$19,
IF(AND($BJ12=13,BB12=3),TVoeD!$E$19,
IF(AND($BJ12=13,BB12=4),TVoeD!$F$19,
IF(AND($BJ12=13,BB12=5),TVoeD!$G$19,
IF(AND($BJ12=13,BB12=6),TVoeD!$H$19,
IF(AND($BJ12=15,BB12=1),TVoeD!$C$20,
IF(AND($BJ12=15,BB12=2),TVoeD!$D$20,
IF(AND($BJ12=15,BB12=3),TVoeD!$E$20,
IF(AND($BJ12=15,BB12=4),TVoeD!$F$20,
IF(AND($BJ12=15,BB12=5),TVoeD!$G$20,
IF(AND($BJ12=15,BB12=6),TVoeD!$H$20,
IF(AND($BJ12=16,BB12=1),TVoeD!$C$21,
IF(AND($BJ12=16,BB12=2),TVoeD!$D$21,
IF(AND($BJ12=16,BB12=3),TVoeD!$E$21,
IF(AND($BJ12=16,BB12=4),TVoeD!$F$21,
IF(AND($BJ12=16,BB12=5),TVoeD!$G$21,
IF(AND($BJ12=16,BB12=6),TVoeD!$H$21,
IF(AND($BJ12=17,BB12=1),TVoeD!$C$22,
IF(AND($BJ12=17,BB12=2),TVoeD!$D$22,
IF(AND($BJ12=17,BB12=3),TVoeD!$E$22,
IF(AND($BJ12=17,BB12=4),TVoeD!$F$22,
IF(AND($BJ12=17,BB12=5),TVoeD!$G$22,
IF(AND($BJ12=17,BB12=6),TVoeD!$H$22,
IF(AND($BJ12=18,BB12=1),TVoeD!$C$23,
IF(AND($BJ12=18,BB12=2),TVoeD!$D$23,
IF(AND($BJ12=18,BB12=4),TVoeD!$F$23,
IF(AND($BJ12=18,BB12=5),TVoeD!$G$23,
IF(AND($BJ12=18,BB12=6),TVoeD!$H$23,
IF(AND($BJ12=9,BB12=1),TVoeD!$C$24,
IF(AND($BJ12=9,BB12=2),TVoeD!$D$24,
IF(AND($BJ12=9,BB12=3),TVoeD!$E$24,
IF(AND($BJ12=9,BB12=4),TVoeD!$F$24,
IF(AND($BJ12=9,BB12=5),TVoeD!$G$24,
IF(AND($BJ12=9,BB12=6),TVoeD!$H$24,
IF(AND($BJ12=3,BB12=1),TVoeD!$C$25,
IF(AND($BJ12=3,BB12=2),TVoeD!$D$25,
IF(AND($BJ12=3,BB12=3),TVoeD!$E$25,
IF(AND($BJ12=3,BB12=4),TVoeD!$F$25,
IF(AND($BJ12=3,BB12=5),TVoeD!$G$25,
IF(AND($BJ12=3,BB12=6),TVoeD!$H$25,
)))))))))))))))))))))))))))))))))))))))))))))))))))))</f>
        <v>0</v>
      </c>
      <c r="BP12" s="13">
        <f>IF(AND($BJ12=4,BC12=1),TVoeD!$C$17,
IF(AND($BJ12=4,BC12=2),TVoeD!$D$17,
IF(AND($BJ12=4,BC12=3),TVoeD!$E$17,
IF(AND($BJ12=4,BC12=4),TVoeD!$F$17,
IF(AND($BJ12=4,BC12=5),TVoeD!$G$17,
IF(AND($BJ12=4,BC12=6),TVoeD!$H$17,
IF(AND($BJ12="8a",BC12=1),TVoeD!$C$18,
IF(AND($BJ12="8a",BC12=2),TVoeD!$D$18,
IF(AND($BJ12="8a",BC12=3),TVoeD!$E$18,
IF(AND($BJ12="8a",BC12=4),TVoeD!$F$18,
IF(AND($BJ12="8a",BC12=5),TVoeD!$G$18,
IF(AND($BJ12="8a",BC12=6),TVoeD!$H$18,
IF(AND($BJ12=13,BC12=1),TVoeD!$C$19,
IF(AND($BJ12=13,BC12=2),TVoeD!$D$19,
IF(AND($BJ12=13,BC12=3),TVoeD!$E$19,
IF(AND($BJ12=13,BC12=4),TVoeD!$F$19,
IF(AND($BJ12=13,BC12=5),TVoeD!$G$19,
IF(AND($BJ12=13,BC12=6),TVoeD!$H$19,
IF(AND($BJ12=15,BC12=1),TVoeD!$C$20,
IF(AND($BJ12=15,BC12=2),TVoeD!$D$20,
IF(AND($BJ12=15,BC12=3),TVoeD!$E$20,
IF(AND($BJ12=15,BC12=4),TVoeD!$F$20,
IF(AND($BJ12=15,BC12=5),TVoeD!$G$20,
IF(AND($BJ12=15,BC12=6),TVoeD!$H$20,
IF(AND($BJ12=16,BC12=1),TVoeD!$C$21,
IF(AND($BJ12=16,BC12=2),TVoeD!$D$21,
IF(AND($BJ12=16,BC12=3),TVoeD!$E$21,
IF(AND($BJ12=16,BC12=4),TVoeD!$F$21,
IF(AND($BJ12=16,BC12=5),TVoeD!$G$21,
IF(AND($BJ12=16,BC12=6),TVoeD!$H$21,
IF(AND($BJ12=17,BC12=1),TVoeD!$C$22,
IF(AND($BJ12=17,BC12=2),TVoeD!$D$22,
IF(AND($BJ12=17,BC12=3),TVoeD!$E$22,
IF(AND($BJ12=17,BC12=4),TVoeD!$F$22,
IF(AND($BJ12=17,BC12=5),TVoeD!$G$22,
IF(AND($BJ12=17,BC12=6),TVoeD!$H$22,
IF(AND($BJ12=18,BC12=1),TVoeD!$C$23,
IF(AND($BJ12=18,BC12=2),TVoeD!$D$23,
IF(AND($BJ12=18,BC12=4),TVoeD!$F$23,
IF(AND($BJ12=18,BC12=5),TVoeD!$G$23,
IF(AND($BJ12=18,BC12=6),TVoeD!$H$23,
IF(AND($BJ12=9,BC12=1),TVoeD!$C$24,
IF(AND($BJ12=9,BC12=2),TVoeD!$D$24,
IF(AND($BJ12=9,BC12=3),TVoeD!$E$24,
IF(AND($BJ12=9,BC12=4),TVoeD!$F$24,
IF(AND($BJ12=9,BC12=5),TVoeD!$G$24,
IF(AND($BJ12=9,BC12=6),TVoeD!$H$24,
IF(AND($BJ12=3,BC12=1),TVoeD!$C$25,
IF(AND($BJ12=3,BC12=2),TVoeD!$D$25,
IF(AND($BJ12=3,BC12=3),TVoeD!$E$25,
IF(AND($BJ12=3,BC12=4),TVoeD!$F$25,
IF(AND($BJ12=3,BC12=5),TVoeD!$G$25,
IF(AND($BJ12=3,BC12=6),TVoeD!$H$25,
)))))))))))))))))))))))))))))))))))))))))))))))))))))</f>
        <v>0</v>
      </c>
      <c r="BQ12" s="13">
        <f>IF(AND($BJ12=4,BD12=1),TVoeD!$C$17,
IF(AND($BJ12=4,BD12=2),TVoeD!$D$17,
IF(AND($BJ12=4,BD12=3),TVoeD!$E$17,
IF(AND($BJ12=4,BD12=4),TVoeD!$F$17,
IF(AND($BJ12=4,BD12=5),TVoeD!$G$17,
IF(AND($BJ12=4,BD12=6),TVoeD!$H$17,
IF(AND($BJ12="8a",BD12=1),TVoeD!$C$18,
IF(AND($BJ12="8a",BD12=2),TVoeD!$D$18,
IF(AND($BJ12="8a",BD12=3),TVoeD!$E$18,
IF(AND($BJ12="8a",BD12=4),TVoeD!$F$18,
IF(AND($BJ12="8a",BD12=5),TVoeD!$G$18,
IF(AND($BJ12="8a",BD12=6),TVoeD!$H$18,
IF(AND($BJ12=13,BD12=1),TVoeD!$C$19,
IF(AND($BJ12=13,BD12=2),TVoeD!$D$19,
IF(AND($BJ12=13,BD12=3),TVoeD!$E$19,
IF(AND($BJ12=13,BD12=4),TVoeD!$F$19,
IF(AND($BJ12=13,BD12=5),TVoeD!$G$19,
IF(AND($BJ12=13,BD12=6),TVoeD!$H$19,
IF(AND($BJ12=15,BD12=1),TVoeD!$C$20,
IF(AND($BJ12=15,BD12=2),TVoeD!$D$20,
IF(AND($BJ12=15,BD12=3),TVoeD!$E$20,
IF(AND($BJ12=15,BD12=4),TVoeD!$F$20,
IF(AND($BJ12=15,BD12=5),TVoeD!$G$20,
IF(AND($BJ12=15,BD12=6),TVoeD!$H$20,
IF(AND($BJ12=16,BD12=1),TVoeD!$C$21,
IF(AND($BJ12=16,BD12=2),TVoeD!$D$21,
IF(AND($BJ12=16,BD12=3),TVoeD!$E$21,
IF(AND($BJ12=16,BD12=4),TVoeD!$F$21,
IF(AND($BJ12=16,BD12=5),TVoeD!$G$21,
IF(AND($BJ12=16,BD12=6),TVoeD!$H$21,
IF(AND($BJ12=17,BD12=1),TVoeD!$C$22,
IF(AND($BJ12=17,BD12=2),TVoeD!$D$22,
IF(AND($BJ12=17,BD12=3),TVoeD!$E$22,
IF(AND($BJ12=17,BD12=4),TVoeD!$F$22,
IF(AND($BJ12=17,BD12=5),TVoeD!$G$22,
IF(AND($BJ12=17,BD12=6),TVoeD!$H$22,
IF(AND($BJ12=18,BD12=1),TVoeD!$C$23,
IF(AND($BJ12=18,BD12=2),TVoeD!$D$23,
IF(AND($BJ12=18,BD12=4),TVoeD!$F$23,
IF(AND($BJ12=18,BD12=5),TVoeD!$G$23,
IF(AND($BJ12=18,BD12=6),TVoeD!$H$23,
IF(AND($BJ12=9,BD12=1),TVoeD!$C$24,
IF(AND($BJ12=9,BD12=2),TVoeD!$D$24,
IF(AND($BJ12=9,BD12=3),TVoeD!$E$24,
IF(AND($BJ12=9,BD12=4),TVoeD!$F$24,
IF(AND($BJ12=9,BD12=5),TVoeD!$G$24,
IF(AND($BJ12=9,BD12=6),TVoeD!$H$24,
IF(AND($BJ12=3,BD12=1),TVoeD!$C$25,
IF(AND($BJ12=3,BD12=2),TVoeD!$D$25,
IF(AND($BJ12=3,BD12=3),TVoeD!$E$25,
IF(AND($BJ12=3,BD12=4),TVoeD!$F$25,
IF(AND($BJ12=3,BD12=5),TVoeD!$G$25,
IF(AND($BJ12=3,BD12=6),TVoeD!$H$25,
)))))))))))))))))))))))))))))))))))))))))))))))))))))</f>
        <v>0</v>
      </c>
      <c r="BR12" s="13">
        <f>IF(AND($BJ12=4,BE12=1),TVoeD!$C$17,
IF(AND($BJ12=4,BE12=2),TVoeD!$D$17,
IF(AND($BJ12=4,BE12=3),TVoeD!$E$17,
IF(AND($BJ12=4,BE12=4),TVoeD!$F$17,
IF(AND($BJ12=4,BE12=5),TVoeD!$G$17,
IF(AND($BJ12=4,BE12=6),TVoeD!$H$17,
IF(AND($BJ12="8a",BE12=1),TVoeD!$C$18,
IF(AND($BJ12="8a",BE12=2),TVoeD!$D$18,
IF(AND($BJ12="8a",BE12=3),TVoeD!$E$18,
IF(AND($BJ12="8a",BE12=4),TVoeD!$F$18,
IF(AND($BJ12="8a",BE12=5),TVoeD!$G$18,
IF(AND($BJ12="8a",BE12=6),TVoeD!$H$18,
IF(AND($BJ12=13,BE12=1),TVoeD!$C$19,
IF(AND($BJ12=13,BE12=2),TVoeD!$D$19,
IF(AND($BJ12=13,BE12=3),TVoeD!$E$19,
IF(AND($BJ12=13,BE12=4),TVoeD!$F$19,
IF(AND($BJ12=13,BE12=5),TVoeD!$G$19,
IF(AND($BJ12=13,BE12=6),TVoeD!$H$19,
IF(AND($BJ12=15,BE12=1),TVoeD!$C$20,
IF(AND($BJ12=15,BE12=2),TVoeD!$D$20,
IF(AND($BJ12=15,BE12=3),TVoeD!$E$20,
IF(AND($BJ12=15,BE12=4),TVoeD!$F$20,
IF(AND($BJ12=15,BE12=5),TVoeD!$G$20,
IF(AND($BJ12=15,BE12=6),TVoeD!$H$20,
IF(AND($BJ12=16,BE12=1),TVoeD!$C$21,
IF(AND($BJ12=16,BE12=2),TVoeD!$D$21,
IF(AND($BJ12=16,BE12=3),TVoeD!$E$21,
IF(AND($BJ12=16,BE12=4),TVoeD!$F$21,
IF(AND($BJ12=16,BE12=5),TVoeD!$G$21,
IF(AND($BJ12=16,BE12=6),TVoeD!$H$21,
IF(AND($BJ12=17,BE12=1),TVoeD!$C$22,
IF(AND($BJ12=17,BE12=2),TVoeD!$D$22,
IF(AND($BJ12=17,BE12=3),TVoeD!$E$22,
IF(AND($BJ12=17,BE12=4),TVoeD!$F$22,
IF(AND($BJ12=17,BE12=5),TVoeD!$G$22,
IF(AND($BJ12=17,BE12=6),TVoeD!$H$22,
IF(AND($BJ12=18,BE12=1),TVoeD!$C$23,
IF(AND($BJ12=18,BE12=2),TVoeD!$D$23,
IF(AND($BJ12=18,BE12=4),TVoeD!$F$23,
IF(AND($BJ12=18,BE12=5),TVoeD!$G$23,
IF(AND($BJ12=18,BE12=6),TVoeD!$H$23,
IF(AND($BJ12=9,BE12=1),TVoeD!$C$24,
IF(AND($BJ12=9,BE12=2),TVoeD!$D$24,
IF(AND($BJ12=9,BE12=3),TVoeD!$E$24,
IF(AND($BJ12=9,BE12=4),TVoeD!$F$24,
IF(AND($BJ12=9,BE12=5),TVoeD!$G$24,
IF(AND($BJ12=9,BE12=6),TVoeD!$H$24,
IF(AND($BJ12=3,BE12=1),TVoeD!$C$25,
IF(AND($BJ12=3,BE12=2),TVoeD!$D$25,
IF(AND($BJ12=3,BE12=3),TVoeD!$E$25,
IF(AND($BJ12=3,BE12=4),TVoeD!$F$25,
IF(AND($BJ12=3,BE12=5),TVoeD!$G$25,
IF(AND($BJ12=3,BE12=6),TVoeD!$H$25,
)))))))))))))))))))))))))))))))))))))))))))))))))))))</f>
        <v>0</v>
      </c>
      <c r="BS12" s="13">
        <f>IF(AND($BJ12=4,BF12=1),TVoeD!$C$17,
IF(AND($BJ12=4,BF12=2),TVoeD!$D$17,
IF(AND($BJ12=4,BF12=3),TVoeD!$E$17,
IF(AND($BJ12=4,BF12=4),TVoeD!$F$17,
IF(AND($BJ12=4,BF12=5),TVoeD!$G$17,
IF(AND($BJ12=4,BF12=6),TVoeD!$H$17,
IF(AND($BJ12="8a",BF12=1),TVoeD!$C$18,
IF(AND($BJ12="8a",BF12=2),TVoeD!$D$18,
IF(AND($BJ12="8a",BF12=3),TVoeD!$E$18,
IF(AND($BJ12="8a",BF12=4),TVoeD!$F$18,
IF(AND($BJ12="8a",BF12=5),TVoeD!$G$18,
IF(AND($BJ12="8a",BF12=6),TVoeD!$H$18,
IF(AND($BJ12=13,BF12=1),TVoeD!$C$19,
IF(AND($BJ12=13,BF12=2),TVoeD!$D$19,
IF(AND($BJ12=13,BF12=3),TVoeD!$E$19,
IF(AND($BJ12=13,BF12=4),TVoeD!$F$19,
IF(AND($BJ12=13,BF12=5),TVoeD!$G$19,
IF(AND($BJ12=13,BF12=6),TVoeD!$H$19,
IF(AND($BJ12=15,BF12=1),TVoeD!$C$20,
IF(AND($BJ12=15,BF12=2),TVoeD!$D$20,
IF(AND($BJ12=15,BF12=3),TVoeD!$E$20,
IF(AND($BJ12=15,BF12=4),TVoeD!$F$20,
IF(AND($BJ12=15,BF12=5),TVoeD!$G$20,
IF(AND($BJ12=15,BF12=6),TVoeD!$H$20,
IF(AND($BJ12=16,BF12=1),TVoeD!$C$21,
IF(AND($BJ12=16,BF12=2),TVoeD!$D$21,
IF(AND($BJ12=16,BF12=3),TVoeD!$E$21,
IF(AND($BJ12=16,BF12=4),TVoeD!$F$21,
IF(AND($BJ12=16,BF12=5),TVoeD!$G$21,
IF(AND($BJ12=16,BF12=6),TVoeD!$H$21,
IF(AND($BJ12=17,BF12=1),TVoeD!$C$22,
IF(AND($BJ12=17,BF12=2),TVoeD!$D$22,
IF(AND($BJ12=17,BF12=3),TVoeD!$E$22,
IF(AND($BJ12=17,BF12=4),TVoeD!$F$22,
IF(AND($BJ12=17,BF12=5),TVoeD!$G$22,
IF(AND($BJ12=17,BF12=6),TVoeD!$H$22,
IF(AND($BJ12=18,BF12=1),TVoeD!$C$23,
IF(AND($BJ12=18,BF12=2),TVoeD!$D$23,
IF(AND($BJ12=18,BF12=4),TVoeD!$F$23,
IF(AND($BJ12=18,BF12=5),TVoeD!$G$23,
IF(AND($BJ12=18,BF12=6),TVoeD!$H$23,
IF(AND($BJ12=9,BF12=1),TVoeD!$C$24,
IF(AND($BJ12=9,BF12=2),TVoeD!$D$24,
IF(AND($BJ12=9,BF12=3),TVoeD!$E$24,
IF(AND($BJ12=9,BF12=4),TVoeD!$F$24,
IF(AND($BJ12=9,BF12=5),TVoeD!$G$24,
IF(AND($BJ12=9,BF12=6),TVoeD!$H$24,
IF(AND($BJ12=3,BF12=1),TVoeD!$C$25,
IF(AND($BJ12=3,BF12=2),TVoeD!$D$25,
IF(AND($BJ12=3,BF12=3),TVoeD!$E$25,
IF(AND($BJ12=3,BF12=4),TVoeD!$F$25,
IF(AND($BJ12=3,BF12=5),TVoeD!$G$25,
IF(AND($BJ12=3,BF12=6),TVoeD!$H$25,
)))))))))))))))))))))))))))))))))))))))))))))))))))))</f>
        <v>0</v>
      </c>
      <c r="BT12" s="13">
        <f>IF(AND($BJ12=4,BG12=1),TVoeD!$C$17,
IF(AND($BJ12=4,BG12=2),TVoeD!$D$17,
IF(AND($BJ12=4,BG12=3),TVoeD!$E$17,
IF(AND($BJ12=4,BG12=4),TVoeD!$F$17,
IF(AND($BJ12=4,BG12=5),TVoeD!$G$17,
IF(AND($BJ12=4,BG12=6),TVoeD!$H$17,
IF(AND($BJ12="8a",BG12=1),TVoeD!$C$18,
IF(AND($BJ12="8a",BG12=2),TVoeD!$D$18,
IF(AND($BJ12="8a",BG12=3),TVoeD!$E$18,
IF(AND($BJ12="8a",BG12=4),TVoeD!$F$18,
IF(AND($BJ12="8a",BG12=5),TVoeD!$G$18,
IF(AND($BJ12="8a",BG12=6),TVoeD!$H$18,
IF(AND($BJ12=13,BG12=1),TVoeD!$C$19,
IF(AND($BJ12=13,BG12=2),TVoeD!$D$19,
IF(AND($BJ12=13,BG12=3),TVoeD!$E$19,
IF(AND($BJ12=13,BG12=4),TVoeD!$F$19,
IF(AND($BJ12=13,BG12=5),TVoeD!$G$19,
IF(AND($BJ12=13,BG12=6),TVoeD!$H$19,
IF(AND($BJ12=15,BG12=1),TVoeD!$C$20,
IF(AND($BJ12=15,BG12=2),TVoeD!$D$20,
IF(AND($BJ12=15,BG12=3),TVoeD!$E$20,
IF(AND($BJ12=15,BG12=4),TVoeD!$F$20,
IF(AND($BJ12=15,BG12=5),TVoeD!$G$20,
IF(AND($BJ12=15,BG12=6),TVoeD!$H$20,
IF(AND($BJ12=16,BG12=1),TVoeD!$C$21,
IF(AND($BJ12=16,BG12=2),TVoeD!$D$21,
IF(AND($BJ12=16,BG12=3),TVoeD!$E$21,
IF(AND($BJ12=16,BG12=4),TVoeD!$F$21,
IF(AND($BJ12=16,BG12=5),TVoeD!$G$21,
IF(AND($BJ12=16,BG12=6),TVoeD!$H$21,
IF(AND($BJ12=17,BG12=1),TVoeD!$C$22,
IF(AND($BJ12=17,BG12=2),TVoeD!$D$22,
IF(AND($BJ12=17,BG12=3),TVoeD!$E$22,
IF(AND($BJ12=17,BG12=4),TVoeD!$F$22,
IF(AND($BJ12=17,BG12=5),TVoeD!$G$22,
IF(AND($BJ12=17,BG12=6),TVoeD!$H$22,
IF(AND($BJ12=18,BG12=1),TVoeD!$C$23,
IF(AND($BJ12=18,BG12=2),TVoeD!$D$23,
IF(AND($BJ12=18,BG12=4),TVoeD!$F$23,
IF(AND($BJ12=18,BG12=5),TVoeD!$G$23,
IF(AND($BJ12=18,BG12=6),TVoeD!$H$23,
IF(AND($BJ12=9,BG12=1),TVoeD!$C$24,
IF(AND($BJ12=9,BG12=2),TVoeD!$D$24,
IF(AND($BJ12=9,BG12=3),TVoeD!$E$24,
IF(AND($BJ12=9,BG12=4),TVoeD!$F$24,
IF(AND($BJ12=9,BG12=5),TVoeD!$G$24,
IF(AND($BJ12=9,BG12=6),TVoeD!$H$24,
IF(AND($BJ12=3,BG12=1),TVoeD!$C$25,
IF(AND($BJ12=3,BG12=2),TVoeD!$D$25,
IF(AND($BJ12=3,BG12=3),TVoeD!$E$25,
IF(AND($BJ12=3,BG12=4),TVoeD!$F$25,
IF(AND($BJ12=3,BG12=5),TVoeD!$G$25,
IF(AND($BJ12=3,BG12=6),TVoeD!$H$25,
)))))))))))))))))))))))))))))))))))))))))))))))))))))</f>
        <v>0</v>
      </c>
      <c r="BU12" s="13">
        <f>IF(AND($BJ12=4,BH12=1),TVoeD!$C$17,
IF(AND($BJ12=4,BH12=2),TVoeD!$D$17,
IF(AND($BJ12=4,BH12=3),TVoeD!$E$17,
IF(AND($BJ12=4,BH12=4),TVoeD!$F$17,
IF(AND($BJ12=4,BH12=5),TVoeD!$G$17,
IF(AND($BJ12=4,BH12=6),TVoeD!$H$17,
IF(AND($BJ12="8a",BH12=1),TVoeD!$C$18,
IF(AND($BJ12="8a",BH12=2),TVoeD!$D$18,
IF(AND($BJ12="8a",BH12=3),TVoeD!$E$18,
IF(AND($BJ12="8a",BH12=4),TVoeD!$F$18,
IF(AND($BJ12="8a",BH12=5),TVoeD!$G$18,
IF(AND($BJ12="8a",BH12=6),TVoeD!$H$18,
IF(AND($BJ12=13,BH12=1),TVoeD!$C$19,
IF(AND($BJ12=13,BH12=2),TVoeD!$D$19,
IF(AND($BJ12=13,BH12=3),TVoeD!$E$19,
IF(AND($BJ12=13,BH12=4),TVoeD!$F$19,
IF(AND($BJ12=13,BH12=5),TVoeD!$G$19,
IF(AND($BJ12=13,BH12=6),TVoeD!$H$19,
IF(AND($BJ12=15,BH12=1),TVoeD!$C$20,
IF(AND($BJ12=15,BH12=2),TVoeD!$D$20,
IF(AND($BJ12=15,BH12=3),TVoeD!$E$20,
IF(AND($BJ12=15,BH12=4),TVoeD!$F$20,
IF(AND($BJ12=15,BH12=5),TVoeD!$G$20,
IF(AND($BJ12=15,BH12=6),TVoeD!$H$20,
IF(AND($BJ12=16,BH12=1),TVoeD!$C$21,
IF(AND($BJ12=16,BH12=2),TVoeD!$D$21,
IF(AND($BJ12=16,BH12=3),TVoeD!$E$21,
IF(AND($BJ12=16,BH12=4),TVoeD!$F$21,
IF(AND($BJ12=16,BH12=5),TVoeD!$G$21,
IF(AND($BJ12=16,BH12=6),TVoeD!$H$21,
IF(AND($BJ12=17,BH12=1),TVoeD!$C$22,
IF(AND($BJ12=17,BH12=2),TVoeD!$D$22,
IF(AND($BJ12=17,BH12=3),TVoeD!$E$22,
IF(AND($BJ12=17,BH12=4),TVoeD!$F$22,
IF(AND($BJ12=17,BH12=5),TVoeD!$G$22,
IF(AND($BJ12=17,BH12=6),TVoeD!$H$22,
IF(AND($BJ12=18,BH12=1),TVoeD!$C$23,
IF(AND($BJ12=18,BH12=2),TVoeD!$D$23,
IF(AND($BJ12=18,BH12=4),TVoeD!$F$23,
IF(AND($BJ12=18,BH12=5),TVoeD!$G$23,
IF(AND($BJ12=18,BH12=6),TVoeD!$H$23,
IF(AND($BJ12=9,BH12=1),TVoeD!$C$24,
IF(AND($BJ12=9,BH12=2),TVoeD!$D$24,
IF(AND($BJ12=9,BH12=3),TVoeD!$E$24,
IF(AND($BJ12=9,BH12=4),TVoeD!$F$24,
IF(AND($BJ12=9,BH12=5),TVoeD!$G$24,
IF(AND($BJ12=9,BH12=6),TVoeD!$H$24,
IF(AND($BJ12=3,BH12=1),TVoeD!$C$25,
IF(AND($BJ12=3,BH12=2),TVoeD!$D$25,
IF(AND($BJ12=3,BH12=3),TVoeD!$E$25,
IF(AND($BJ12=3,BH12=4),TVoeD!$F$25,
IF(AND($BJ12=3,BH12=5),TVoeD!$G$25,
IF(AND($BJ12=3,BH12=6),TVoeD!$H$25,
)))))))))))))))))))))))))))))))))))))))))))))))))))))</f>
        <v>0</v>
      </c>
      <c r="BV12" s="13">
        <f>IF(AND($BJ12=4,BI12=1),TVoeD!$C$17,
IF(AND($BJ12=4,BI12=2),TVoeD!$D$17,
IF(AND($BJ12=4,BI12=3),TVoeD!$E$17,
IF(AND($BJ12=4,BI12=4),TVoeD!$F$17,
IF(AND($BJ12=4,BI12=5),TVoeD!$G$17,
IF(AND($BJ12=4,BI12=6),TVoeD!$H$17,
IF(AND($BJ12="8a",BI12=1),TVoeD!$C$18,
IF(AND($BJ12="8a",BI12=2),TVoeD!$D$18,
IF(AND($BJ12="8a",BI12=3),TVoeD!$E$18,
IF(AND($BJ12="8a",BI12=4),TVoeD!$F$18,
IF(AND($BJ12="8a",BI12=5),TVoeD!$G$18,
IF(AND($BJ12="8a",BI12=6),TVoeD!$H$18,
IF(AND($BJ12=13,BI12=1),TVoeD!$C$19,
IF(AND($BJ12=13,BI12=2),TVoeD!$D$19,
IF(AND($BJ12=13,BI12=3),TVoeD!$E$19,
IF(AND($BJ12=13,BI12=4),TVoeD!$F$19,
IF(AND($BJ12=13,BI12=5),TVoeD!$G$19,
IF(AND($BJ12=13,BI12=6),TVoeD!$H$19,
IF(AND($BJ12=15,BI12=1),TVoeD!$C$20,
IF(AND($BJ12=15,BI12=2),TVoeD!$D$20,
IF(AND($BJ12=15,BI12=3),TVoeD!$E$20,
IF(AND($BJ12=15,BI12=4),TVoeD!$F$20,
IF(AND($BJ12=15,BI12=5),TVoeD!$G$20,
IF(AND($BJ12=15,BI12=6),TVoeD!$H$20,
IF(AND($BJ12=16,BI12=1),TVoeD!$C$21,
IF(AND($BJ12=16,BI12=2),TVoeD!$D$21,
IF(AND($BJ12=16,BI12=3),TVoeD!$E$21,
IF(AND($BJ12=16,BI12=4),TVoeD!$F$21,
IF(AND($BJ12=16,BI12=5),TVoeD!$G$21,
IF(AND($BJ12=16,BI12=6),TVoeD!$H$21,
IF(AND($BJ12=17,BI12=1),TVoeD!$C$22,
IF(AND($BJ12=17,BI12=2),TVoeD!$D$22,
IF(AND($BJ12=17,BI12=3),TVoeD!$E$22,
IF(AND($BJ12=17,BI12=4),TVoeD!$F$22,
IF(AND($BJ12=17,BI12=5),TVoeD!$G$22,
IF(AND($BJ12=17,BI12=6),TVoeD!$H$22,
IF(AND($BJ12=18,BI12=1),TVoeD!$C$23,
IF(AND($BJ12=18,BI12=2),TVoeD!$D$23,
IF(AND($BJ12=18,BI12=4),TVoeD!$F$23,
IF(AND($BJ12=18,BI12=5),TVoeD!$G$23,
IF(AND($BJ12=18,BI12=6),TVoeD!$H$23,
IF(AND($BJ12=9,BI12=1),TVoeD!$C$24,
IF(AND($BJ12=9,BI12=2),TVoeD!$D$24,
IF(AND($BJ12=9,BI12=3),TVoeD!$E$24,
IF(AND($BJ12=9,BI12=4),TVoeD!$F$24,
IF(AND($BJ12=9,BI12=5),TVoeD!$G$24,
IF(AND($BJ12=9,BI12=6),TVoeD!$H$24,
IF(AND($BJ12=3,BI12=1),TVoeD!$C$25,
IF(AND($BJ12=3,BI12=2),TVoeD!$D$25,
IF(AND($BJ12=3,BI12=3),TVoeD!$E$25,
IF(AND($BJ12=3,BI12=4),TVoeD!$F$25,
IF(AND($BJ12=3,BI12=5),TVoeD!$G$25,
IF(AND($BJ12=3,BI12=6),TVoeD!$H$25,
)))))))))))))))))))))))))))))))))))))))))))))))))))))</f>
        <v>0</v>
      </c>
      <c r="BW12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2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2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2" s="14">
        <f>Tabelle3[[#This Row],[Wochenarbeitszeit]]/39</f>
        <v>0</v>
      </c>
      <c r="CA12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2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2" s="24">
        <f>Tabelle3[[#This Row],[Gesamt]]-Tabelle3[[#This Row],[Anteil. Jahresbrutto laut TvöD SuE (tatsächl. Stellenanteil, tatsächl. Tätigkeitsmonate)]]</f>
        <v>0</v>
      </c>
      <c r="CD12" s="14" t="e">
        <f>Tabelle3[[#This Row],[Delta Tarif und real]]/Tabelle3[[#This Row],[Anteil. Jahresbrutto laut TvöD SuE (tatsächl. Stellenanteil, tatsächl. Tätigkeitsmonate)]]</f>
        <v>#DIV/0!</v>
      </c>
      <c r="CG12" s="34"/>
      <c r="CI12" s="37"/>
    </row>
    <row r="13" spans="1:90" s="4" customFormat="1" ht="28" customHeight="1" x14ac:dyDescent="0.2">
      <c r="A13" s="23"/>
      <c r="B13" s="7"/>
      <c r="C13" s="7"/>
      <c r="D13" s="8"/>
      <c r="E13" s="8"/>
      <c r="F13" s="9"/>
      <c r="G13" s="9"/>
      <c r="H13" s="78">
        <f>SUM(F13*SUM(Tabelle3[[#This Row],[Im Januar tätig]]:Tabelle3[[#This Row],[im Dezember tätig]]), G13)</f>
        <v>0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31"/>
      <c r="V13" s="33"/>
      <c r="W13" s="44" t="str">
        <f>IF($U13="","",(DATEDIF($U13,$X13,"M")-Tabelle3[[#This Row],[Arbeitspausen vor Betriebszugehörigkeit (Monate)]])/12)</f>
        <v/>
      </c>
      <c r="X13" s="31"/>
      <c r="Y13" s="33"/>
      <c r="Z13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3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3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3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3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3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3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3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3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3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3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3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3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3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3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3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3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3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3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3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3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3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3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3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3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3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3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3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3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3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3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3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3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3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3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3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3" s="17"/>
      <c r="BK13" s="13">
        <f>IF(AND($BJ13=4,$AX13=1),TVoeD!$C$4,IF(AND($BJ13=4,$AX13=2),TVoeD!$D$4,IF(AND($BJ13=4,$AX13=3),TVoeD!$E$4,IF(AND($BJ13=4,$AX13=4),TVoeD!$F$4,
IF(AND($BJ13=4,$AX13=5),TVoeD!$G$4,
IF(AND($BJ13=4,$AX13=6),TVoeD!$H$4,
IF(AND($BJ13="8a",$AX13=1),TVoeD!$C$5,
IF(AND($BJ13="8a",$AX13=2),TVoeD!$D$5,
IF(AND($BJ13="8a",$AX13=3),TVoeD!$E$5,
IF(AND($BJ13="8a",$AX13=4),TVoeD!$F$5,
IF(AND($BJ13="8a",$AX13=5),TVoeD!$G$5,
IF(AND($BJ13="8a",$AX13=6),TVoeD!$H$5,
IF(AND($BJ13=13,$AX13=1),TVoeD!$C$6,
IF(AND($BJ13=13,$AX13=2),TVoeD!$D$6,
IF(AND($BJ13=13,$AX13=3),TVoeD!$E$6,
IF(AND($BJ13=13,$AX13=4),TVoeD!$F$6,
IF(AND($BJ13=13,$AX13=5),TVoeD!$G$6,
IF(AND($BJ13=13,$AX13=6),TVoeD!$H$6,
IF(AND($BJ13=15,$AX13=1),TVoeD!$C$7,
IF(AND($BJ13=15,$AX13=2),TVoeD!$D$7,
IF(AND($BJ13=15,$AX13=3),TVoeD!$E$7,
IF(AND($BJ13=15,$AX13=4),TVoeD!$F$7,
IF(AND($BJ13=15,$AX13=5),TVoeD!$G$7,
IF(AND($BJ13=15,$AX13=6),TVoeD!$H$7,
IF(AND($BJ13=16,$AX13=1),TVoeD!$C$8,
IF(AND($BJ13=16,$AX13=2),TVoeD!$D$8,
IF(AND($BJ13=16,$AX13=3),TVoeD!$E$8,
IF(AND($BJ13=16,$AX13=4),TVoeD!$F$8,
IF(AND($BJ13=16,$AX13=5),TVoeD!$G$8,
IF(AND($BJ13=16,$AX13=6),TVoeD!$H$8,
IF(AND($BJ13=17,$AX13=1),TVoeD!$C$9,
IF(AND($BJ13=17,$AX13=2),TVoeD!$D$9,
IF(AND($BJ13=17,$AX13=3),TVoeD!$E$9,
IF(AND($BJ13=17,$AX13=4),TVoeD!$F$9,
IF(AND($BJ13=17,$AX13=5),TVoeD!$G$9,
IF(AND($BJ13=17,$AX13=6),TVoeD!$H$9,
IF(AND($BJ13=18,$AX13=1),TVoeD!$C$10,
IF(AND($BJ13=18,$AX13=2),TVoeD!$D$10,
IF(AND($BJ13=18,$AX13=4),TVoeD!$F$10,
IF(AND($BJ13=18,$AX13=5),TVoeD!$G$10,
IF(AND($BJ13=18,$AX13=6),TVoeD!$H$10,
IF(AND($BJ13=9,$AX13=1),TVoeD!$C$11,
IF(AND($BJ13=9,$AX13=2),TVoeD!$D$11,
IF(AND($BJ13=9,$AX13=3),TVoeD!$E$11,
IF(AND($BJ13=9,$AX13=4),TVoeD!$F$11,
IF(AND($BJ13=9,$AX13=5),TVoeD!$G$11,
IF(AND($BJ13=9,$AX13=6),TVoeD!$H$11,
IF(AND($BJ13=3,$AX13=1),TVoeD!$C$12,
IF(AND($BJ13=3,$AX13=2),TVoeD!$D$12,
IF(AND($BJ13=3,$AX13=3),TVoeD!$E$12,
IF(AND($BJ13=3,$AX13=4),TVoeD!$F$12,
IF(AND($BJ13=3,$AX13=5),TVoeD!$G$12,
IF(AND($BJ13=3,$AX13=6),TVoeD!$H$12,
)))))))))))))))))))))))))))))))))))))))))))))))))))))</f>
        <v>0</v>
      </c>
      <c r="BL13" s="13">
        <f>IF(AND($BJ13=4,$AY13=1),TVoeD!$C$4,IF(AND($BJ13=4,$AY13=2),TVoeD!$D$4,IF(AND($BJ13=4,$AY13=3),TVoeD!$E$4,IF(AND($BJ13=4,$AY13=4),TVoeD!$F$4,
IF(AND($BJ13=4,$AY13=5),TVoeD!$G$4,
IF(AND($BJ13=4,$AY13=6),TVoeD!$H$4,
IF(AND($BJ13="8a",$AY13=1),TVoeD!$C$5,
IF(AND($BJ13="8a",$AY13=2),TVoeD!$D$5,
IF(AND($BJ13="8a",$AY13=3),TVoeD!$E$5,
IF(AND($BJ13="8a",$AY13=4),TVoeD!$F$5,
IF(AND($BJ13="8a",$AY13=5),TVoeD!$G$5,
IF(AND($BJ13="8a",$AY13=6),TVoeD!$H$5,
IF(AND($BJ13=13,$AY13=1),TVoeD!$C$6,
IF(AND($BJ13=13,$AY13=2),TVoeD!$D$6,
IF(AND($BJ13=13,$AY13=3),TVoeD!$E$6,
IF(AND($BJ13=13,$AY13=4),TVoeD!$F$6,
IF(AND($BJ13=13,$AY13=5),TVoeD!$G$6,
IF(AND($BJ13=13,$AY13=6),TVoeD!$H$6,
IF(AND($BJ13=15,$AY13=1),TVoeD!$C$7,
IF(AND($BJ13=15,$AY13=2),TVoeD!$D$7,
IF(AND($BJ13=15,$AY13=3),TVoeD!$E$7,
IF(AND($BJ13=15,$AY13=4),TVoeD!$F$7,
IF(AND($BJ13=15,$AY13=5),TVoeD!$G$7,
IF(AND($BJ13=15,$AY13=6),TVoeD!$H$7,
IF(AND($BJ13=16,$AY13=1),TVoeD!$C$8,
IF(AND($BJ13=16,$AY13=2),TVoeD!$D$8,
IF(AND($BJ13=16,$AY13=3),TVoeD!$E$8,
IF(AND($BJ13=16,$AY13=4),TVoeD!$F$8,
IF(AND($BJ13=16,$AY13=5),TVoeD!$G$8,
IF(AND($BJ13=16,$AY13=6),TVoeD!$H$8,
IF(AND($BJ13=17,$AY13=1),TVoeD!$C$9,
IF(AND($BJ13=17,$AY13=2),TVoeD!$D$9,
IF(AND($BJ13=17,$AY13=3),TVoeD!$E$9,
IF(AND($BJ13=17,$AY13=4),TVoeD!$F$9,
IF(AND($BJ13=17,$AY13=5),TVoeD!$G$9,
IF(AND($BJ13=17,$AY13=6),TVoeD!$H$9,
IF(AND($BJ13=18,$AY13=1),TVoeD!$C$10,
IF(AND($BJ13=18,$AY13=2),TVoeD!$D$10,
IF(AND($BJ13=18,$AY13=4),TVoeD!$F$10,
IF(AND($BJ13=18,$AY13=5),TVoeD!$G$10,
IF(AND($BJ13=18,$AY13=6),TVoeD!$H$10,
IF(AND($BJ13=9,$AY13=1),TVoeD!$C$11,
IF(AND($BJ13=9,$AY13=2),TVoeD!$D$11,
IF(AND($BJ13=9,$AY13=3),TVoeD!$E$11,
IF(AND($BJ13=9,$AY13=4),TVoeD!$F$11,
IF(AND($BJ13=9,$AY13=5),TVoeD!$G$11,
IF(AND($BJ13=9,$AY13=6),TVoeD!$H$11,
IF(AND($BJ13=3,$AY13=1),TVoeD!$C$12,
IF(AND($BJ13=3,$AY13=2),TVoeD!$D$12,
IF(AND($BJ13=3,$AY13=3),TVoeD!$E$12,
IF(AND($BJ13=3,$AY13=4),TVoeD!$F$12,
IF(AND($BJ13=3,$AY13=5),TVoeD!$G$12,
IF(AND($BJ13=3,$AY13=6),TVoeD!$H$12,
)))))))))))))))))))))))))))))))))))))))))))))))))))))</f>
        <v>0</v>
      </c>
      <c r="BM13" s="13">
        <f>IF(AND($BJ13=4,$AZ13=1),TVoeD!$C$17,
IF(AND($BJ13=4,$AZ13=2),TVoeD!$D$17,
IF(AND($BJ13=4,$AZ13=3),TVoeD!$E$17,
IF(AND($BJ13=4,$AZ13=4),TVoeD!$F$17,
IF(AND($BJ13=4,$AZ13=5),TVoeD!$G$17,
IF(AND($BJ13=4,$AZ13=6),TVoeD!$H$17,
IF(AND($BJ13="8a",$AZ13=1),TVoeD!$C$18,
IF(AND($BJ13="8a",$AZ13=2),TVoeD!$D$18,
IF(AND($BJ13="8a",$AZ13=3),TVoeD!$E$18,
IF(AND($BJ13="8a",$AZ13=4),TVoeD!$F$18,
IF(AND($BJ13="8a",$AZ13=5),TVoeD!$G$18,
IF(AND($BJ13="8a",$AZ13=6),TVoeD!$H$18,
IF(AND($BJ13=13,$AZ13=1),TVoeD!$C$19,
IF(AND($BJ13=13,$AZ13=2),TVoeD!$D$19,
IF(AND($BJ13=13,$AZ13=3),TVoeD!$E$19,
IF(AND($BJ13=13,$AZ13=4),TVoeD!$F$19,
IF(AND($BJ13=13,$AZ13=5),TVoeD!$G$19,
IF(AND($BJ13=13,$AZ13=6),TVoeD!$H$19,
IF(AND($BJ13=15,$AZ13=1),TVoeD!$C$20,
IF(AND($BJ13=15,$AZ13=2),TVoeD!$D$20,
IF(AND($BJ13=15,$AZ13=3),TVoeD!$E$20,
IF(AND($BJ13=15,$AZ13=4),TVoeD!$F$20,
IF(AND($BJ13=15,$AZ13=5),TVoeD!$G$20,
IF(AND($BJ13=15,$AZ13=6),TVoeD!$H$20,
IF(AND($BJ13=16,$AZ13=1),TVoeD!$C$21,
IF(AND($BJ13=16,$AZ13=2),TVoeD!$D$21,
IF(AND($BJ13=16,$AZ13=3),TVoeD!$E$21,
IF(AND($BJ13=16,$AZ13=4),TVoeD!$F$21,
IF(AND($BJ13=16,$AZ13=5),TVoeD!$G$21,
IF(AND($BJ13=16,$AZ13=6),TVoeD!$H$21,
IF(AND($BJ13=17,$AZ13=1),TVoeD!$C$22,
IF(AND($BJ13=17,$AZ13=2),TVoeD!$D$22,
IF(AND($BJ13=17,$AZ13=3),TVoeD!$E$22,
IF(AND($BJ13=17,$AZ13=4),TVoeD!$F$22,
IF(AND($BJ13=17,$AZ13=5),TVoeD!$G$22,
IF(AND($BJ13=17,$AZ13=6),TVoeD!$H$22,
IF(AND($BJ13=18,$AZ13=1),TVoeD!$C$23,
IF(AND($BJ13=18,$AZ13=2),TVoeD!$D$23,
IF(AND($BJ13=18,$AZ13=4),TVoeD!$F$23,
IF(AND($BJ13=18,$AZ13=5),TVoeD!$G$23,
IF(AND($BJ13=18,$AZ13=6),TVoeD!$H$23,
IF(AND($BJ13=9,$AZ13=1),TVoeD!$C$24,
IF(AND($BJ13=9,$AZ13=2),TVoeD!$D$24,
IF(AND($BJ13=9,$AZ13=3),TVoeD!$E$24,
IF(AND($BJ13=9,$AZ13=4),TVoeD!$F$24,
IF(AND($BJ13=9,$AZ13=5),TVoeD!$G$24,
IF(AND($BJ13=9,$AZ13=6),TVoeD!$H$24,
IF(AND($BJ13=3,$AZ13=1),TVoeD!$C$25,
IF(AND($BJ13=3,$AZ13=2),TVoeD!$D$25,
IF(AND($BJ13=3,$AZ13=3),TVoeD!$E$25,
IF(AND($BJ13=3,$AZ13=4),TVoeD!$F$25,
IF(AND($BJ13=3,$AZ13=5),TVoeD!$G$25,
IF(AND($BJ13=3,$AZ13=6),TVoeD!$H$25,
)))))))))))))))))))))))))))))))))))))))))))))))))))))</f>
        <v>0</v>
      </c>
      <c r="BN13" s="13">
        <f>IF(AND($BJ13=4,BA13=1),TVoeD!$C$17,
IF(AND($BJ13=4,BA13=2),TVoeD!$D$17,
IF(AND($BJ13=4,BA13=3),TVoeD!$E$17,
IF(AND($BJ13=4,BA13=4),TVoeD!$F$17,
IF(AND($BJ13=4,BA13=5),TVoeD!$G$17,
IF(AND($BJ13=4,BA13=6),TVoeD!$H$17,
IF(AND($BJ13="8a",BA13=1),TVoeD!$C$18,
IF(AND($BJ13="8a",BA13=2),TVoeD!$D$18,
IF(AND($BJ13="8a",BA13=3),TVoeD!$E$18,
IF(AND($BJ13="8a",BA13=4),TVoeD!$F$18,
IF(AND($BJ13="8a",BA13=5),TVoeD!$G$18,
IF(AND($BJ13="8a",BA13=6),TVoeD!$H$18,
IF(AND($BJ13=13,BA13=1),TVoeD!$C$19,
IF(AND($BJ13=13,BA13=2),TVoeD!$D$19,
IF(AND($BJ13=13,BA13=3),TVoeD!$E$19,
IF(AND($BJ13=13,BA13=4),TVoeD!$F$19,
IF(AND($BJ13=13,BA13=5),TVoeD!$G$19,
IF(AND($BJ13=13,BA13=6),TVoeD!$H$19,
IF(AND($BJ13=15,BA13=1),TVoeD!$C$20,
IF(AND($BJ13=15,BA13=2),TVoeD!$D$20,
IF(AND($BJ13=15,BA13=3),TVoeD!$E$20,
IF(AND($BJ13=15,BA13=4),TVoeD!$F$20,
IF(AND($BJ13=15,BA13=5),TVoeD!$G$20,
IF(AND($BJ13=15,BA13=6),TVoeD!$H$20,
IF(AND($BJ13=16,BA13=1),TVoeD!$C$21,
IF(AND($BJ13=16,BA13=2),TVoeD!$D$21,
IF(AND($BJ13=16,BA13=3),TVoeD!$E$21,
IF(AND($BJ13=16,BA13=4),TVoeD!$F$21,
IF(AND($BJ13=16,BA13=5),TVoeD!$G$21,
IF(AND($BJ13=16,BA13=6),TVoeD!$H$21,
IF(AND($BJ13=17,BA13=1),TVoeD!$C$22,
IF(AND($BJ13=17,BA13=2),TVoeD!$D$22,
IF(AND($BJ13=17,BA13=3),TVoeD!$E$22,
IF(AND($BJ13=17,BA13=4),TVoeD!$F$22,
IF(AND($BJ13=17,BA13=5),TVoeD!$G$22,
IF(AND($BJ13=17,BA13=6),TVoeD!$H$22,
IF(AND($BJ13=18,BA13=1),TVoeD!$C$23,
IF(AND($BJ13=18,BA13=2),TVoeD!$D$23,
IF(AND($BJ13=18,BA13=4),TVoeD!$F$23,
IF(AND($BJ13=18,BA13=5),TVoeD!$G$23,
IF(AND($BJ13=18,BA13=6),TVoeD!$H$23,
IF(AND($BJ13=9,BA13=1),TVoeD!$C$24,
IF(AND($BJ13=9,BA13=2),TVoeD!$D$24,
IF(AND($BJ13=9,BA13=3),TVoeD!$E$24,
IF(AND($BJ13=9,BA13=4),TVoeD!$F$24,
IF(AND($BJ13=9,BA13=5),TVoeD!$G$24,
IF(AND($BJ13=9,BA13=6),TVoeD!$H$24,
IF(AND($BJ13=3,BA13=1),TVoeD!$C$25,
IF(AND($BJ13=3,BA13=2),TVoeD!$D$25,
IF(AND($BJ13=3,BA13=3),TVoeD!$E$25,
IF(AND($BJ13=3,BA13=4),TVoeD!$F$25,
IF(AND($BJ13=3,BA13=5),TVoeD!$G$25,
IF(AND($BJ13=3,BA13=6),TVoeD!$H$25,
)))))))))))))))))))))))))))))))))))))))))))))))))))))</f>
        <v>0</v>
      </c>
      <c r="BO13" s="13">
        <f>IF(AND($BJ13=4,BB13=1),TVoeD!$C$17,
IF(AND($BJ13=4,BB13=2),TVoeD!$D$17,
IF(AND($BJ13=4,BB13=3),TVoeD!$E$17,
IF(AND($BJ13=4,BB13=4),TVoeD!$F$17,
IF(AND($BJ13=4,BB13=5),TVoeD!$G$17,
IF(AND($BJ13=4,BB13=6),TVoeD!$H$17,
IF(AND($BJ13="8a",BB13=1),TVoeD!$C$18,
IF(AND($BJ13="8a",BB13=2),TVoeD!$D$18,
IF(AND($BJ13="8a",BB13=3),TVoeD!$E$18,
IF(AND($BJ13="8a",BB13=4),TVoeD!$F$18,
IF(AND($BJ13="8a",BB13=5),TVoeD!$G$18,
IF(AND($BJ13="8a",BB13=6),TVoeD!$H$18,
IF(AND($BJ13=13,BB13=1),TVoeD!$C$19,
IF(AND($BJ13=13,BB13=2),TVoeD!$D$19,
IF(AND($BJ13=13,BB13=3),TVoeD!$E$19,
IF(AND($BJ13=13,BB13=4),TVoeD!$F$19,
IF(AND($BJ13=13,BB13=5),TVoeD!$G$19,
IF(AND($BJ13=13,BB13=6),TVoeD!$H$19,
IF(AND($BJ13=15,BB13=1),TVoeD!$C$20,
IF(AND($BJ13=15,BB13=2),TVoeD!$D$20,
IF(AND($BJ13=15,BB13=3),TVoeD!$E$20,
IF(AND($BJ13=15,BB13=4),TVoeD!$F$20,
IF(AND($BJ13=15,BB13=5),TVoeD!$G$20,
IF(AND($BJ13=15,BB13=6),TVoeD!$H$20,
IF(AND($BJ13=16,BB13=1),TVoeD!$C$21,
IF(AND($BJ13=16,BB13=2),TVoeD!$D$21,
IF(AND($BJ13=16,BB13=3),TVoeD!$E$21,
IF(AND($BJ13=16,BB13=4),TVoeD!$F$21,
IF(AND($BJ13=16,BB13=5),TVoeD!$G$21,
IF(AND($BJ13=16,BB13=6),TVoeD!$H$21,
IF(AND($BJ13=17,BB13=1),TVoeD!$C$22,
IF(AND($BJ13=17,BB13=2),TVoeD!$D$22,
IF(AND($BJ13=17,BB13=3),TVoeD!$E$22,
IF(AND($BJ13=17,BB13=4),TVoeD!$F$22,
IF(AND($BJ13=17,BB13=5),TVoeD!$G$22,
IF(AND($BJ13=17,BB13=6),TVoeD!$H$22,
IF(AND($BJ13=18,BB13=1),TVoeD!$C$23,
IF(AND($BJ13=18,BB13=2),TVoeD!$D$23,
IF(AND($BJ13=18,BB13=4),TVoeD!$F$23,
IF(AND($BJ13=18,BB13=5),TVoeD!$G$23,
IF(AND($BJ13=18,BB13=6),TVoeD!$H$23,
IF(AND($BJ13=9,BB13=1),TVoeD!$C$24,
IF(AND($BJ13=9,BB13=2),TVoeD!$D$24,
IF(AND($BJ13=9,BB13=3),TVoeD!$E$24,
IF(AND($BJ13=9,BB13=4),TVoeD!$F$24,
IF(AND($BJ13=9,BB13=5),TVoeD!$G$24,
IF(AND($BJ13=9,BB13=6),TVoeD!$H$24,
IF(AND($BJ13=3,BB13=1),TVoeD!$C$25,
IF(AND($BJ13=3,BB13=2),TVoeD!$D$25,
IF(AND($BJ13=3,BB13=3),TVoeD!$E$25,
IF(AND($BJ13=3,BB13=4),TVoeD!$F$25,
IF(AND($BJ13=3,BB13=5),TVoeD!$G$25,
IF(AND($BJ13=3,BB13=6),TVoeD!$H$25,
)))))))))))))))))))))))))))))))))))))))))))))))))))))</f>
        <v>0</v>
      </c>
      <c r="BP13" s="13">
        <f>IF(AND($BJ13=4,BC13=1),TVoeD!$C$17,
IF(AND($BJ13=4,BC13=2),TVoeD!$D$17,
IF(AND($BJ13=4,BC13=3),TVoeD!$E$17,
IF(AND($BJ13=4,BC13=4),TVoeD!$F$17,
IF(AND($BJ13=4,BC13=5),TVoeD!$G$17,
IF(AND($BJ13=4,BC13=6),TVoeD!$H$17,
IF(AND($BJ13="8a",BC13=1),TVoeD!$C$18,
IF(AND($BJ13="8a",BC13=2),TVoeD!$D$18,
IF(AND($BJ13="8a",BC13=3),TVoeD!$E$18,
IF(AND($BJ13="8a",BC13=4),TVoeD!$F$18,
IF(AND($BJ13="8a",BC13=5),TVoeD!$G$18,
IF(AND($BJ13="8a",BC13=6),TVoeD!$H$18,
IF(AND($BJ13=13,BC13=1),TVoeD!$C$19,
IF(AND($BJ13=13,BC13=2),TVoeD!$D$19,
IF(AND($BJ13=13,BC13=3),TVoeD!$E$19,
IF(AND($BJ13=13,BC13=4),TVoeD!$F$19,
IF(AND($BJ13=13,BC13=5),TVoeD!$G$19,
IF(AND($BJ13=13,BC13=6),TVoeD!$H$19,
IF(AND($BJ13=15,BC13=1),TVoeD!$C$20,
IF(AND($BJ13=15,BC13=2),TVoeD!$D$20,
IF(AND($BJ13=15,BC13=3),TVoeD!$E$20,
IF(AND($BJ13=15,BC13=4),TVoeD!$F$20,
IF(AND($BJ13=15,BC13=5),TVoeD!$G$20,
IF(AND($BJ13=15,BC13=6),TVoeD!$H$20,
IF(AND($BJ13=16,BC13=1),TVoeD!$C$21,
IF(AND($BJ13=16,BC13=2),TVoeD!$D$21,
IF(AND($BJ13=16,BC13=3),TVoeD!$E$21,
IF(AND($BJ13=16,BC13=4),TVoeD!$F$21,
IF(AND($BJ13=16,BC13=5),TVoeD!$G$21,
IF(AND($BJ13=16,BC13=6),TVoeD!$H$21,
IF(AND($BJ13=17,BC13=1),TVoeD!$C$22,
IF(AND($BJ13=17,BC13=2),TVoeD!$D$22,
IF(AND($BJ13=17,BC13=3),TVoeD!$E$22,
IF(AND($BJ13=17,BC13=4),TVoeD!$F$22,
IF(AND($BJ13=17,BC13=5),TVoeD!$G$22,
IF(AND($BJ13=17,BC13=6),TVoeD!$H$22,
IF(AND($BJ13=18,BC13=1),TVoeD!$C$23,
IF(AND($BJ13=18,BC13=2),TVoeD!$D$23,
IF(AND($BJ13=18,BC13=4),TVoeD!$F$23,
IF(AND($BJ13=18,BC13=5),TVoeD!$G$23,
IF(AND($BJ13=18,BC13=6),TVoeD!$H$23,
IF(AND($BJ13=9,BC13=1),TVoeD!$C$24,
IF(AND($BJ13=9,BC13=2),TVoeD!$D$24,
IF(AND($BJ13=9,BC13=3),TVoeD!$E$24,
IF(AND($BJ13=9,BC13=4),TVoeD!$F$24,
IF(AND($BJ13=9,BC13=5),TVoeD!$G$24,
IF(AND($BJ13=9,BC13=6),TVoeD!$H$24,
IF(AND($BJ13=3,BC13=1),TVoeD!$C$25,
IF(AND($BJ13=3,BC13=2),TVoeD!$D$25,
IF(AND($BJ13=3,BC13=3),TVoeD!$E$25,
IF(AND($BJ13=3,BC13=4),TVoeD!$F$25,
IF(AND($BJ13=3,BC13=5),TVoeD!$G$25,
IF(AND($BJ13=3,BC13=6),TVoeD!$H$25,
)))))))))))))))))))))))))))))))))))))))))))))))))))))</f>
        <v>0</v>
      </c>
      <c r="BQ13" s="13">
        <f>IF(AND($BJ13=4,BD13=1),TVoeD!$C$17,
IF(AND($BJ13=4,BD13=2),TVoeD!$D$17,
IF(AND($BJ13=4,BD13=3),TVoeD!$E$17,
IF(AND($BJ13=4,BD13=4),TVoeD!$F$17,
IF(AND($BJ13=4,BD13=5),TVoeD!$G$17,
IF(AND($BJ13=4,BD13=6),TVoeD!$H$17,
IF(AND($BJ13="8a",BD13=1),TVoeD!$C$18,
IF(AND($BJ13="8a",BD13=2),TVoeD!$D$18,
IF(AND($BJ13="8a",BD13=3),TVoeD!$E$18,
IF(AND($BJ13="8a",BD13=4),TVoeD!$F$18,
IF(AND($BJ13="8a",BD13=5),TVoeD!$G$18,
IF(AND($BJ13="8a",BD13=6),TVoeD!$H$18,
IF(AND($BJ13=13,BD13=1),TVoeD!$C$19,
IF(AND($BJ13=13,BD13=2),TVoeD!$D$19,
IF(AND($BJ13=13,BD13=3),TVoeD!$E$19,
IF(AND($BJ13=13,BD13=4),TVoeD!$F$19,
IF(AND($BJ13=13,BD13=5),TVoeD!$G$19,
IF(AND($BJ13=13,BD13=6),TVoeD!$H$19,
IF(AND($BJ13=15,BD13=1),TVoeD!$C$20,
IF(AND($BJ13=15,BD13=2),TVoeD!$D$20,
IF(AND($BJ13=15,BD13=3),TVoeD!$E$20,
IF(AND($BJ13=15,BD13=4),TVoeD!$F$20,
IF(AND($BJ13=15,BD13=5),TVoeD!$G$20,
IF(AND($BJ13=15,BD13=6),TVoeD!$H$20,
IF(AND($BJ13=16,BD13=1),TVoeD!$C$21,
IF(AND($BJ13=16,BD13=2),TVoeD!$D$21,
IF(AND($BJ13=16,BD13=3),TVoeD!$E$21,
IF(AND($BJ13=16,BD13=4),TVoeD!$F$21,
IF(AND($BJ13=16,BD13=5),TVoeD!$G$21,
IF(AND($BJ13=16,BD13=6),TVoeD!$H$21,
IF(AND($BJ13=17,BD13=1),TVoeD!$C$22,
IF(AND($BJ13=17,BD13=2),TVoeD!$D$22,
IF(AND($BJ13=17,BD13=3),TVoeD!$E$22,
IF(AND($BJ13=17,BD13=4),TVoeD!$F$22,
IF(AND($BJ13=17,BD13=5),TVoeD!$G$22,
IF(AND($BJ13=17,BD13=6),TVoeD!$H$22,
IF(AND($BJ13=18,BD13=1),TVoeD!$C$23,
IF(AND($BJ13=18,BD13=2),TVoeD!$D$23,
IF(AND($BJ13=18,BD13=4),TVoeD!$F$23,
IF(AND($BJ13=18,BD13=5),TVoeD!$G$23,
IF(AND($BJ13=18,BD13=6),TVoeD!$H$23,
IF(AND($BJ13=9,BD13=1),TVoeD!$C$24,
IF(AND($BJ13=9,BD13=2),TVoeD!$D$24,
IF(AND($BJ13=9,BD13=3),TVoeD!$E$24,
IF(AND($BJ13=9,BD13=4),TVoeD!$F$24,
IF(AND($BJ13=9,BD13=5),TVoeD!$G$24,
IF(AND($BJ13=9,BD13=6),TVoeD!$H$24,
IF(AND($BJ13=3,BD13=1),TVoeD!$C$25,
IF(AND($BJ13=3,BD13=2),TVoeD!$D$25,
IF(AND($BJ13=3,BD13=3),TVoeD!$E$25,
IF(AND($BJ13=3,BD13=4),TVoeD!$F$25,
IF(AND($BJ13=3,BD13=5),TVoeD!$G$25,
IF(AND($BJ13=3,BD13=6),TVoeD!$H$25,
)))))))))))))))))))))))))))))))))))))))))))))))))))))</f>
        <v>0</v>
      </c>
      <c r="BR13" s="13">
        <f>IF(AND($BJ13=4,BE13=1),TVoeD!$C$17,
IF(AND($BJ13=4,BE13=2),TVoeD!$D$17,
IF(AND($BJ13=4,BE13=3),TVoeD!$E$17,
IF(AND($BJ13=4,BE13=4),TVoeD!$F$17,
IF(AND($BJ13=4,BE13=5),TVoeD!$G$17,
IF(AND($BJ13=4,BE13=6),TVoeD!$H$17,
IF(AND($BJ13="8a",BE13=1),TVoeD!$C$18,
IF(AND($BJ13="8a",BE13=2),TVoeD!$D$18,
IF(AND($BJ13="8a",BE13=3),TVoeD!$E$18,
IF(AND($BJ13="8a",BE13=4),TVoeD!$F$18,
IF(AND($BJ13="8a",BE13=5),TVoeD!$G$18,
IF(AND($BJ13="8a",BE13=6),TVoeD!$H$18,
IF(AND($BJ13=13,BE13=1),TVoeD!$C$19,
IF(AND($BJ13=13,BE13=2),TVoeD!$D$19,
IF(AND($BJ13=13,BE13=3),TVoeD!$E$19,
IF(AND($BJ13=13,BE13=4),TVoeD!$F$19,
IF(AND($BJ13=13,BE13=5),TVoeD!$G$19,
IF(AND($BJ13=13,BE13=6),TVoeD!$H$19,
IF(AND($BJ13=15,BE13=1),TVoeD!$C$20,
IF(AND($BJ13=15,BE13=2),TVoeD!$D$20,
IF(AND($BJ13=15,BE13=3),TVoeD!$E$20,
IF(AND($BJ13=15,BE13=4),TVoeD!$F$20,
IF(AND($BJ13=15,BE13=5),TVoeD!$G$20,
IF(AND($BJ13=15,BE13=6),TVoeD!$H$20,
IF(AND($BJ13=16,BE13=1),TVoeD!$C$21,
IF(AND($BJ13=16,BE13=2),TVoeD!$D$21,
IF(AND($BJ13=16,BE13=3),TVoeD!$E$21,
IF(AND($BJ13=16,BE13=4),TVoeD!$F$21,
IF(AND($BJ13=16,BE13=5),TVoeD!$G$21,
IF(AND($BJ13=16,BE13=6),TVoeD!$H$21,
IF(AND($BJ13=17,BE13=1),TVoeD!$C$22,
IF(AND($BJ13=17,BE13=2),TVoeD!$D$22,
IF(AND($BJ13=17,BE13=3),TVoeD!$E$22,
IF(AND($BJ13=17,BE13=4),TVoeD!$F$22,
IF(AND($BJ13=17,BE13=5),TVoeD!$G$22,
IF(AND($BJ13=17,BE13=6),TVoeD!$H$22,
IF(AND($BJ13=18,BE13=1),TVoeD!$C$23,
IF(AND($BJ13=18,BE13=2),TVoeD!$D$23,
IF(AND($BJ13=18,BE13=4),TVoeD!$F$23,
IF(AND($BJ13=18,BE13=5),TVoeD!$G$23,
IF(AND($BJ13=18,BE13=6),TVoeD!$H$23,
IF(AND($BJ13=9,BE13=1),TVoeD!$C$24,
IF(AND($BJ13=9,BE13=2),TVoeD!$D$24,
IF(AND($BJ13=9,BE13=3),TVoeD!$E$24,
IF(AND($BJ13=9,BE13=4),TVoeD!$F$24,
IF(AND($BJ13=9,BE13=5),TVoeD!$G$24,
IF(AND($BJ13=9,BE13=6),TVoeD!$H$24,
IF(AND($BJ13=3,BE13=1),TVoeD!$C$25,
IF(AND($BJ13=3,BE13=2),TVoeD!$D$25,
IF(AND($BJ13=3,BE13=3),TVoeD!$E$25,
IF(AND($BJ13=3,BE13=4),TVoeD!$F$25,
IF(AND($BJ13=3,BE13=5),TVoeD!$G$25,
IF(AND($BJ13=3,BE13=6),TVoeD!$H$25,
)))))))))))))))))))))))))))))))))))))))))))))))))))))</f>
        <v>0</v>
      </c>
      <c r="BS13" s="13">
        <f>IF(AND($BJ13=4,BF13=1),TVoeD!$C$17,
IF(AND($BJ13=4,BF13=2),TVoeD!$D$17,
IF(AND($BJ13=4,BF13=3),TVoeD!$E$17,
IF(AND($BJ13=4,BF13=4),TVoeD!$F$17,
IF(AND($BJ13=4,BF13=5),TVoeD!$G$17,
IF(AND($BJ13=4,BF13=6),TVoeD!$H$17,
IF(AND($BJ13="8a",BF13=1),TVoeD!$C$18,
IF(AND($BJ13="8a",BF13=2),TVoeD!$D$18,
IF(AND($BJ13="8a",BF13=3),TVoeD!$E$18,
IF(AND($BJ13="8a",BF13=4),TVoeD!$F$18,
IF(AND($BJ13="8a",BF13=5),TVoeD!$G$18,
IF(AND($BJ13="8a",BF13=6),TVoeD!$H$18,
IF(AND($BJ13=13,BF13=1),TVoeD!$C$19,
IF(AND($BJ13=13,BF13=2),TVoeD!$D$19,
IF(AND($BJ13=13,BF13=3),TVoeD!$E$19,
IF(AND($BJ13=13,BF13=4),TVoeD!$F$19,
IF(AND($BJ13=13,BF13=5),TVoeD!$G$19,
IF(AND($BJ13=13,BF13=6),TVoeD!$H$19,
IF(AND($BJ13=15,BF13=1),TVoeD!$C$20,
IF(AND($BJ13=15,BF13=2),TVoeD!$D$20,
IF(AND($BJ13=15,BF13=3),TVoeD!$E$20,
IF(AND($BJ13=15,BF13=4),TVoeD!$F$20,
IF(AND($BJ13=15,BF13=5),TVoeD!$G$20,
IF(AND($BJ13=15,BF13=6),TVoeD!$H$20,
IF(AND($BJ13=16,BF13=1),TVoeD!$C$21,
IF(AND($BJ13=16,BF13=2),TVoeD!$D$21,
IF(AND($BJ13=16,BF13=3),TVoeD!$E$21,
IF(AND($BJ13=16,BF13=4),TVoeD!$F$21,
IF(AND($BJ13=16,BF13=5),TVoeD!$G$21,
IF(AND($BJ13=16,BF13=6),TVoeD!$H$21,
IF(AND($BJ13=17,BF13=1),TVoeD!$C$22,
IF(AND($BJ13=17,BF13=2),TVoeD!$D$22,
IF(AND($BJ13=17,BF13=3),TVoeD!$E$22,
IF(AND($BJ13=17,BF13=4),TVoeD!$F$22,
IF(AND($BJ13=17,BF13=5),TVoeD!$G$22,
IF(AND($BJ13=17,BF13=6),TVoeD!$H$22,
IF(AND($BJ13=18,BF13=1),TVoeD!$C$23,
IF(AND($BJ13=18,BF13=2),TVoeD!$D$23,
IF(AND($BJ13=18,BF13=4),TVoeD!$F$23,
IF(AND($BJ13=18,BF13=5),TVoeD!$G$23,
IF(AND($BJ13=18,BF13=6),TVoeD!$H$23,
IF(AND($BJ13=9,BF13=1),TVoeD!$C$24,
IF(AND($BJ13=9,BF13=2),TVoeD!$D$24,
IF(AND($BJ13=9,BF13=3),TVoeD!$E$24,
IF(AND($BJ13=9,BF13=4),TVoeD!$F$24,
IF(AND($BJ13=9,BF13=5),TVoeD!$G$24,
IF(AND($BJ13=9,BF13=6),TVoeD!$H$24,
IF(AND($BJ13=3,BF13=1),TVoeD!$C$25,
IF(AND($BJ13=3,BF13=2),TVoeD!$D$25,
IF(AND($BJ13=3,BF13=3),TVoeD!$E$25,
IF(AND($BJ13=3,BF13=4),TVoeD!$F$25,
IF(AND($BJ13=3,BF13=5),TVoeD!$G$25,
IF(AND($BJ13=3,BF13=6),TVoeD!$H$25,
)))))))))))))))))))))))))))))))))))))))))))))))))))))</f>
        <v>0</v>
      </c>
      <c r="BT13" s="13">
        <f>IF(AND($BJ13=4,BG13=1),TVoeD!$C$17,
IF(AND($BJ13=4,BG13=2),TVoeD!$D$17,
IF(AND($BJ13=4,BG13=3),TVoeD!$E$17,
IF(AND($BJ13=4,BG13=4),TVoeD!$F$17,
IF(AND($BJ13=4,BG13=5),TVoeD!$G$17,
IF(AND($BJ13=4,BG13=6),TVoeD!$H$17,
IF(AND($BJ13="8a",BG13=1),TVoeD!$C$18,
IF(AND($BJ13="8a",BG13=2),TVoeD!$D$18,
IF(AND($BJ13="8a",BG13=3),TVoeD!$E$18,
IF(AND($BJ13="8a",BG13=4),TVoeD!$F$18,
IF(AND($BJ13="8a",BG13=5),TVoeD!$G$18,
IF(AND($BJ13="8a",BG13=6),TVoeD!$H$18,
IF(AND($BJ13=13,BG13=1),TVoeD!$C$19,
IF(AND($BJ13=13,BG13=2),TVoeD!$D$19,
IF(AND($BJ13=13,BG13=3),TVoeD!$E$19,
IF(AND($BJ13=13,BG13=4),TVoeD!$F$19,
IF(AND($BJ13=13,BG13=5),TVoeD!$G$19,
IF(AND($BJ13=13,BG13=6),TVoeD!$H$19,
IF(AND($BJ13=15,BG13=1),TVoeD!$C$20,
IF(AND($BJ13=15,BG13=2),TVoeD!$D$20,
IF(AND($BJ13=15,BG13=3),TVoeD!$E$20,
IF(AND($BJ13=15,BG13=4),TVoeD!$F$20,
IF(AND($BJ13=15,BG13=5),TVoeD!$G$20,
IF(AND($BJ13=15,BG13=6),TVoeD!$H$20,
IF(AND($BJ13=16,BG13=1),TVoeD!$C$21,
IF(AND($BJ13=16,BG13=2),TVoeD!$D$21,
IF(AND($BJ13=16,BG13=3),TVoeD!$E$21,
IF(AND($BJ13=16,BG13=4),TVoeD!$F$21,
IF(AND($BJ13=16,BG13=5),TVoeD!$G$21,
IF(AND($BJ13=16,BG13=6),TVoeD!$H$21,
IF(AND($BJ13=17,BG13=1),TVoeD!$C$22,
IF(AND($BJ13=17,BG13=2),TVoeD!$D$22,
IF(AND($BJ13=17,BG13=3),TVoeD!$E$22,
IF(AND($BJ13=17,BG13=4),TVoeD!$F$22,
IF(AND($BJ13=17,BG13=5),TVoeD!$G$22,
IF(AND($BJ13=17,BG13=6),TVoeD!$H$22,
IF(AND($BJ13=18,BG13=1),TVoeD!$C$23,
IF(AND($BJ13=18,BG13=2),TVoeD!$D$23,
IF(AND($BJ13=18,BG13=4),TVoeD!$F$23,
IF(AND($BJ13=18,BG13=5),TVoeD!$G$23,
IF(AND($BJ13=18,BG13=6),TVoeD!$H$23,
IF(AND($BJ13=9,BG13=1),TVoeD!$C$24,
IF(AND($BJ13=9,BG13=2),TVoeD!$D$24,
IF(AND($BJ13=9,BG13=3),TVoeD!$E$24,
IF(AND($BJ13=9,BG13=4),TVoeD!$F$24,
IF(AND($BJ13=9,BG13=5),TVoeD!$G$24,
IF(AND($BJ13=9,BG13=6),TVoeD!$H$24,
IF(AND($BJ13=3,BG13=1),TVoeD!$C$25,
IF(AND($BJ13=3,BG13=2),TVoeD!$D$25,
IF(AND($BJ13=3,BG13=3),TVoeD!$E$25,
IF(AND($BJ13=3,BG13=4),TVoeD!$F$25,
IF(AND($BJ13=3,BG13=5),TVoeD!$G$25,
IF(AND($BJ13=3,BG13=6),TVoeD!$H$25,
)))))))))))))))))))))))))))))))))))))))))))))))))))))</f>
        <v>0</v>
      </c>
      <c r="BU13" s="13">
        <f>IF(AND($BJ13=4,BH13=1),TVoeD!$C$17,
IF(AND($BJ13=4,BH13=2),TVoeD!$D$17,
IF(AND($BJ13=4,BH13=3),TVoeD!$E$17,
IF(AND($BJ13=4,BH13=4),TVoeD!$F$17,
IF(AND($BJ13=4,BH13=5),TVoeD!$G$17,
IF(AND($BJ13=4,BH13=6),TVoeD!$H$17,
IF(AND($BJ13="8a",BH13=1),TVoeD!$C$18,
IF(AND($BJ13="8a",BH13=2),TVoeD!$D$18,
IF(AND($BJ13="8a",BH13=3),TVoeD!$E$18,
IF(AND($BJ13="8a",BH13=4),TVoeD!$F$18,
IF(AND($BJ13="8a",BH13=5),TVoeD!$G$18,
IF(AND($BJ13="8a",BH13=6),TVoeD!$H$18,
IF(AND($BJ13=13,BH13=1),TVoeD!$C$19,
IF(AND($BJ13=13,BH13=2),TVoeD!$D$19,
IF(AND($BJ13=13,BH13=3),TVoeD!$E$19,
IF(AND($BJ13=13,BH13=4),TVoeD!$F$19,
IF(AND($BJ13=13,BH13=5),TVoeD!$G$19,
IF(AND($BJ13=13,BH13=6),TVoeD!$H$19,
IF(AND($BJ13=15,BH13=1),TVoeD!$C$20,
IF(AND($BJ13=15,BH13=2),TVoeD!$D$20,
IF(AND($BJ13=15,BH13=3),TVoeD!$E$20,
IF(AND($BJ13=15,BH13=4),TVoeD!$F$20,
IF(AND($BJ13=15,BH13=5),TVoeD!$G$20,
IF(AND($BJ13=15,BH13=6),TVoeD!$H$20,
IF(AND($BJ13=16,BH13=1),TVoeD!$C$21,
IF(AND($BJ13=16,BH13=2),TVoeD!$D$21,
IF(AND($BJ13=16,BH13=3),TVoeD!$E$21,
IF(AND($BJ13=16,BH13=4),TVoeD!$F$21,
IF(AND($BJ13=16,BH13=5),TVoeD!$G$21,
IF(AND($BJ13=16,BH13=6),TVoeD!$H$21,
IF(AND($BJ13=17,BH13=1),TVoeD!$C$22,
IF(AND($BJ13=17,BH13=2),TVoeD!$D$22,
IF(AND($BJ13=17,BH13=3),TVoeD!$E$22,
IF(AND($BJ13=17,BH13=4),TVoeD!$F$22,
IF(AND($BJ13=17,BH13=5),TVoeD!$G$22,
IF(AND($BJ13=17,BH13=6),TVoeD!$H$22,
IF(AND($BJ13=18,BH13=1),TVoeD!$C$23,
IF(AND($BJ13=18,BH13=2),TVoeD!$D$23,
IF(AND($BJ13=18,BH13=4),TVoeD!$F$23,
IF(AND($BJ13=18,BH13=5),TVoeD!$G$23,
IF(AND($BJ13=18,BH13=6),TVoeD!$H$23,
IF(AND($BJ13=9,BH13=1),TVoeD!$C$24,
IF(AND($BJ13=9,BH13=2),TVoeD!$D$24,
IF(AND($BJ13=9,BH13=3),TVoeD!$E$24,
IF(AND($BJ13=9,BH13=4),TVoeD!$F$24,
IF(AND($BJ13=9,BH13=5),TVoeD!$G$24,
IF(AND($BJ13=9,BH13=6),TVoeD!$H$24,
IF(AND($BJ13=3,BH13=1),TVoeD!$C$25,
IF(AND($BJ13=3,BH13=2),TVoeD!$D$25,
IF(AND($BJ13=3,BH13=3),TVoeD!$E$25,
IF(AND($BJ13=3,BH13=4),TVoeD!$F$25,
IF(AND($BJ13=3,BH13=5),TVoeD!$G$25,
IF(AND($BJ13=3,BH13=6),TVoeD!$H$25,
)))))))))))))))))))))))))))))))))))))))))))))))))))))</f>
        <v>0</v>
      </c>
      <c r="BV13" s="13">
        <f>IF(AND($BJ13=4,BI13=1),TVoeD!$C$17,
IF(AND($BJ13=4,BI13=2),TVoeD!$D$17,
IF(AND($BJ13=4,BI13=3),TVoeD!$E$17,
IF(AND($BJ13=4,BI13=4),TVoeD!$F$17,
IF(AND($BJ13=4,BI13=5),TVoeD!$G$17,
IF(AND($BJ13=4,BI13=6),TVoeD!$H$17,
IF(AND($BJ13="8a",BI13=1),TVoeD!$C$18,
IF(AND($BJ13="8a",BI13=2),TVoeD!$D$18,
IF(AND($BJ13="8a",BI13=3),TVoeD!$E$18,
IF(AND($BJ13="8a",BI13=4),TVoeD!$F$18,
IF(AND($BJ13="8a",BI13=5),TVoeD!$G$18,
IF(AND($BJ13="8a",BI13=6),TVoeD!$H$18,
IF(AND($BJ13=13,BI13=1),TVoeD!$C$19,
IF(AND($BJ13=13,BI13=2),TVoeD!$D$19,
IF(AND($BJ13=13,BI13=3),TVoeD!$E$19,
IF(AND($BJ13=13,BI13=4),TVoeD!$F$19,
IF(AND($BJ13=13,BI13=5),TVoeD!$G$19,
IF(AND($BJ13=13,BI13=6),TVoeD!$H$19,
IF(AND($BJ13=15,BI13=1),TVoeD!$C$20,
IF(AND($BJ13=15,BI13=2),TVoeD!$D$20,
IF(AND($BJ13=15,BI13=3),TVoeD!$E$20,
IF(AND($BJ13=15,BI13=4),TVoeD!$F$20,
IF(AND($BJ13=15,BI13=5),TVoeD!$G$20,
IF(AND($BJ13=15,BI13=6),TVoeD!$H$20,
IF(AND($BJ13=16,BI13=1),TVoeD!$C$21,
IF(AND($BJ13=16,BI13=2),TVoeD!$D$21,
IF(AND($BJ13=16,BI13=3),TVoeD!$E$21,
IF(AND($BJ13=16,BI13=4),TVoeD!$F$21,
IF(AND($BJ13=16,BI13=5),TVoeD!$G$21,
IF(AND($BJ13=16,BI13=6),TVoeD!$H$21,
IF(AND($BJ13=17,BI13=1),TVoeD!$C$22,
IF(AND($BJ13=17,BI13=2),TVoeD!$D$22,
IF(AND($BJ13=17,BI13=3),TVoeD!$E$22,
IF(AND($BJ13=17,BI13=4),TVoeD!$F$22,
IF(AND($BJ13=17,BI13=5),TVoeD!$G$22,
IF(AND($BJ13=17,BI13=6),TVoeD!$H$22,
IF(AND($BJ13=18,BI13=1),TVoeD!$C$23,
IF(AND($BJ13=18,BI13=2),TVoeD!$D$23,
IF(AND($BJ13=18,BI13=4),TVoeD!$F$23,
IF(AND($BJ13=18,BI13=5),TVoeD!$G$23,
IF(AND($BJ13=18,BI13=6),TVoeD!$H$23,
IF(AND($BJ13=9,BI13=1),TVoeD!$C$24,
IF(AND($BJ13=9,BI13=2),TVoeD!$D$24,
IF(AND($BJ13=9,BI13=3),TVoeD!$E$24,
IF(AND($BJ13=9,BI13=4),TVoeD!$F$24,
IF(AND($BJ13=9,BI13=5),TVoeD!$G$24,
IF(AND($BJ13=9,BI13=6),TVoeD!$H$24,
IF(AND($BJ13=3,BI13=1),TVoeD!$C$25,
IF(AND($BJ13=3,BI13=2),TVoeD!$D$25,
IF(AND($BJ13=3,BI13=3),TVoeD!$E$25,
IF(AND($BJ13=3,BI13=4),TVoeD!$F$25,
IF(AND($BJ13=3,BI13=5),TVoeD!$G$25,
IF(AND($BJ13=3,BI13=6),TVoeD!$H$25,
)))))))))))))))))))))))))))))))))))))))))))))))))))))</f>
        <v>0</v>
      </c>
      <c r="BW13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3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3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3" s="14">
        <f>Tabelle3[[#This Row],[Wochenarbeitszeit]]/39</f>
        <v>0</v>
      </c>
      <c r="CA13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3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3" s="24">
        <f>Tabelle3[[#This Row],[Gesamt]]-Tabelle3[[#This Row],[Anteil. Jahresbrutto laut TvöD SuE (tatsächl. Stellenanteil, tatsächl. Tätigkeitsmonate)]]</f>
        <v>0</v>
      </c>
      <c r="CD13" s="14" t="e">
        <f>Tabelle3[[#This Row],[Delta Tarif und real]]/Tabelle3[[#This Row],[Anteil. Jahresbrutto laut TvöD SuE (tatsächl. Stellenanteil, tatsächl. Tätigkeitsmonate)]]</f>
        <v>#DIV/0!</v>
      </c>
      <c r="CF13" s="37"/>
      <c r="CG13" s="34"/>
      <c r="CI13" s="37"/>
    </row>
    <row r="14" spans="1:90" s="4" customFormat="1" ht="28" customHeight="1" x14ac:dyDescent="0.2">
      <c r="A14" s="23"/>
      <c r="B14" s="7"/>
      <c r="C14" s="7"/>
      <c r="D14" s="8"/>
      <c r="E14" s="8"/>
      <c r="F14" s="9"/>
      <c r="G14" s="9"/>
      <c r="H14" s="78">
        <f>SUM(F14*SUM(Tabelle3[[#This Row],[Im Januar tätig]]:Tabelle3[[#This Row],[im Dezember tätig]]), G14)</f>
        <v>0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31"/>
      <c r="V14" s="33"/>
      <c r="W14" s="44" t="str">
        <f>IF($U14="","",(DATEDIF($U14,$X14,"M")-Tabelle3[[#This Row],[Arbeitspausen vor Betriebszugehörigkeit (Monate)]])/12)</f>
        <v/>
      </c>
      <c r="X14" s="31"/>
      <c r="Y14" s="33"/>
      <c r="Z14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4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4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4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4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4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4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4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4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4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4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4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4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4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4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4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4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4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4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4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4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4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4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4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4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4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4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4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4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4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4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4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4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4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4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4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4" s="17"/>
      <c r="BK14" s="13">
        <f>IF(AND($BJ14=4,$AX14=1),TVoeD!$C$4,IF(AND($BJ14=4,$AX14=2),TVoeD!$D$4,IF(AND($BJ14=4,$AX14=3),TVoeD!$E$4,IF(AND($BJ14=4,$AX14=4),TVoeD!$F$4,
IF(AND($BJ14=4,$AX14=5),TVoeD!$G$4,
IF(AND($BJ14=4,$AX14=6),TVoeD!$H$4,
IF(AND($BJ14="8a",$AX14=1),TVoeD!$C$5,
IF(AND($BJ14="8a",$AX14=2),TVoeD!$D$5,
IF(AND($BJ14="8a",$AX14=3),TVoeD!$E$5,
IF(AND($BJ14="8a",$AX14=4),TVoeD!$F$5,
IF(AND($BJ14="8a",$AX14=5),TVoeD!$G$5,
IF(AND($BJ14="8a",$AX14=6),TVoeD!$H$5,
IF(AND($BJ14=13,$AX14=1),TVoeD!$C$6,
IF(AND($BJ14=13,$AX14=2),TVoeD!$D$6,
IF(AND($BJ14=13,$AX14=3),TVoeD!$E$6,
IF(AND($BJ14=13,$AX14=4),TVoeD!$F$6,
IF(AND($BJ14=13,$AX14=5),TVoeD!$G$6,
IF(AND($BJ14=13,$AX14=6),TVoeD!$H$6,
IF(AND($BJ14=15,$AX14=1),TVoeD!$C$7,
IF(AND($BJ14=15,$AX14=2),TVoeD!$D$7,
IF(AND($BJ14=15,$AX14=3),TVoeD!$E$7,
IF(AND($BJ14=15,$AX14=4),TVoeD!$F$7,
IF(AND($BJ14=15,$AX14=5),TVoeD!$G$7,
IF(AND($BJ14=15,$AX14=6),TVoeD!$H$7,
IF(AND($BJ14=16,$AX14=1),TVoeD!$C$8,
IF(AND($BJ14=16,$AX14=2),TVoeD!$D$8,
IF(AND($BJ14=16,$AX14=3),TVoeD!$E$8,
IF(AND($BJ14=16,$AX14=4),TVoeD!$F$8,
IF(AND($BJ14=16,$AX14=5),TVoeD!$G$8,
IF(AND($BJ14=16,$AX14=6),TVoeD!$H$8,
IF(AND($BJ14=17,$AX14=1),TVoeD!$C$9,
IF(AND($BJ14=17,$AX14=2),TVoeD!$D$9,
IF(AND($BJ14=17,$AX14=3),TVoeD!$E$9,
IF(AND($BJ14=17,$AX14=4),TVoeD!$F$9,
IF(AND($BJ14=17,$AX14=5),TVoeD!$G$9,
IF(AND($BJ14=17,$AX14=6),TVoeD!$H$9,
IF(AND($BJ14=18,$AX14=1),TVoeD!$C$10,
IF(AND($BJ14=18,$AX14=2),TVoeD!$D$10,
IF(AND($BJ14=18,$AX14=4),TVoeD!$F$10,
IF(AND($BJ14=18,$AX14=5),TVoeD!$G$10,
IF(AND($BJ14=18,$AX14=6),TVoeD!$H$10,
IF(AND($BJ14=9,$AX14=1),TVoeD!$C$11,
IF(AND($BJ14=9,$AX14=2),TVoeD!$D$11,
IF(AND($BJ14=9,$AX14=3),TVoeD!$E$11,
IF(AND($BJ14=9,$AX14=4),TVoeD!$F$11,
IF(AND($BJ14=9,$AX14=5),TVoeD!$G$11,
IF(AND($BJ14=9,$AX14=6),TVoeD!$H$11,
IF(AND($BJ14=3,$AX14=1),TVoeD!$C$12,
IF(AND($BJ14=3,$AX14=2),TVoeD!$D$12,
IF(AND($BJ14=3,$AX14=3),TVoeD!$E$12,
IF(AND($BJ14=3,$AX14=4),TVoeD!$F$12,
IF(AND($BJ14=3,$AX14=5),TVoeD!$G$12,
IF(AND($BJ14=3,$AX14=6),TVoeD!$H$12,
)))))))))))))))))))))))))))))))))))))))))))))))))))))</f>
        <v>0</v>
      </c>
      <c r="BL14" s="13">
        <f>IF(AND($BJ14=4,$AY14=1),TVoeD!$C$4,IF(AND($BJ14=4,$AY14=2),TVoeD!$D$4,IF(AND($BJ14=4,$AY14=3),TVoeD!$E$4,IF(AND($BJ14=4,$AY14=4),TVoeD!$F$4,
IF(AND($BJ14=4,$AY14=5),TVoeD!$G$4,
IF(AND($BJ14=4,$AY14=6),TVoeD!$H$4,
IF(AND($BJ14="8a",$AY14=1),TVoeD!$C$5,
IF(AND($BJ14="8a",$AY14=2),TVoeD!$D$5,
IF(AND($BJ14="8a",$AY14=3),TVoeD!$E$5,
IF(AND($BJ14="8a",$AY14=4),TVoeD!$F$5,
IF(AND($BJ14="8a",$AY14=5),TVoeD!$G$5,
IF(AND($BJ14="8a",$AY14=6),TVoeD!$H$5,
IF(AND($BJ14=13,$AY14=1),TVoeD!$C$6,
IF(AND($BJ14=13,$AY14=2),TVoeD!$D$6,
IF(AND($BJ14=13,$AY14=3),TVoeD!$E$6,
IF(AND($BJ14=13,$AY14=4),TVoeD!$F$6,
IF(AND($BJ14=13,$AY14=5),TVoeD!$G$6,
IF(AND($BJ14=13,$AY14=6),TVoeD!$H$6,
IF(AND($BJ14=15,$AY14=1),TVoeD!$C$7,
IF(AND($BJ14=15,$AY14=2),TVoeD!$D$7,
IF(AND($BJ14=15,$AY14=3),TVoeD!$E$7,
IF(AND($BJ14=15,$AY14=4),TVoeD!$F$7,
IF(AND($BJ14=15,$AY14=5),TVoeD!$G$7,
IF(AND($BJ14=15,$AY14=6),TVoeD!$H$7,
IF(AND($BJ14=16,$AY14=1),TVoeD!$C$8,
IF(AND($BJ14=16,$AY14=2),TVoeD!$D$8,
IF(AND($BJ14=16,$AY14=3),TVoeD!$E$8,
IF(AND($BJ14=16,$AY14=4),TVoeD!$F$8,
IF(AND($BJ14=16,$AY14=5),TVoeD!$G$8,
IF(AND($BJ14=16,$AY14=6),TVoeD!$H$8,
IF(AND($BJ14=17,$AY14=1),TVoeD!$C$9,
IF(AND($BJ14=17,$AY14=2),TVoeD!$D$9,
IF(AND($BJ14=17,$AY14=3),TVoeD!$E$9,
IF(AND($BJ14=17,$AY14=4),TVoeD!$F$9,
IF(AND($BJ14=17,$AY14=5),TVoeD!$G$9,
IF(AND($BJ14=17,$AY14=6),TVoeD!$H$9,
IF(AND($BJ14=18,$AY14=1),TVoeD!$C$10,
IF(AND($BJ14=18,$AY14=2),TVoeD!$D$10,
IF(AND($BJ14=18,$AY14=4),TVoeD!$F$10,
IF(AND($BJ14=18,$AY14=5),TVoeD!$G$10,
IF(AND($BJ14=18,$AY14=6),TVoeD!$H$10,
IF(AND($BJ14=9,$AY14=1),TVoeD!$C$11,
IF(AND($BJ14=9,$AY14=2),TVoeD!$D$11,
IF(AND($BJ14=9,$AY14=3),TVoeD!$E$11,
IF(AND($BJ14=9,$AY14=4),TVoeD!$F$11,
IF(AND($BJ14=9,$AY14=5),TVoeD!$G$11,
IF(AND($BJ14=9,$AY14=6),TVoeD!$H$11,
IF(AND($BJ14=3,$AY14=1),TVoeD!$C$12,
IF(AND($BJ14=3,$AY14=2),TVoeD!$D$12,
IF(AND($BJ14=3,$AY14=3),TVoeD!$E$12,
IF(AND($BJ14=3,$AY14=4),TVoeD!$F$12,
IF(AND($BJ14=3,$AY14=5),TVoeD!$G$12,
IF(AND($BJ14=3,$AY14=6),TVoeD!$H$12,
)))))))))))))))))))))))))))))))))))))))))))))))))))))</f>
        <v>0</v>
      </c>
      <c r="BM14" s="13">
        <f>IF(AND($BJ14=4,$AZ14=1),TVoeD!$C$17,
IF(AND($BJ14=4,$AZ14=2),TVoeD!$D$17,
IF(AND($BJ14=4,$AZ14=3),TVoeD!$E$17,
IF(AND($BJ14=4,$AZ14=4),TVoeD!$F$17,
IF(AND($BJ14=4,$AZ14=5),TVoeD!$G$17,
IF(AND($BJ14=4,$AZ14=6),TVoeD!$H$17,
IF(AND($BJ14="8a",$AZ14=1),TVoeD!$C$18,
IF(AND($BJ14="8a",$AZ14=2),TVoeD!$D$18,
IF(AND($BJ14="8a",$AZ14=3),TVoeD!$E$18,
IF(AND($BJ14="8a",$AZ14=4),TVoeD!$F$18,
IF(AND($BJ14="8a",$AZ14=5),TVoeD!$G$18,
IF(AND($BJ14="8a",$AZ14=6),TVoeD!$H$18,
IF(AND($BJ14=13,$AZ14=1),TVoeD!$C$19,
IF(AND($BJ14=13,$AZ14=2),TVoeD!$D$19,
IF(AND($BJ14=13,$AZ14=3),TVoeD!$E$19,
IF(AND($BJ14=13,$AZ14=4),TVoeD!$F$19,
IF(AND($BJ14=13,$AZ14=5),TVoeD!$G$19,
IF(AND($BJ14=13,$AZ14=6),TVoeD!$H$19,
IF(AND($BJ14=15,$AZ14=1),TVoeD!$C$20,
IF(AND($BJ14=15,$AZ14=2),TVoeD!$D$20,
IF(AND($BJ14=15,$AZ14=3),TVoeD!$E$20,
IF(AND($BJ14=15,$AZ14=4),TVoeD!$F$20,
IF(AND($BJ14=15,$AZ14=5),TVoeD!$G$20,
IF(AND($BJ14=15,$AZ14=6),TVoeD!$H$20,
IF(AND($BJ14=16,$AZ14=1),TVoeD!$C$21,
IF(AND($BJ14=16,$AZ14=2),TVoeD!$D$21,
IF(AND($BJ14=16,$AZ14=3),TVoeD!$E$21,
IF(AND($BJ14=16,$AZ14=4),TVoeD!$F$21,
IF(AND($BJ14=16,$AZ14=5),TVoeD!$G$21,
IF(AND($BJ14=16,$AZ14=6),TVoeD!$H$21,
IF(AND($BJ14=17,$AZ14=1),TVoeD!$C$22,
IF(AND($BJ14=17,$AZ14=2),TVoeD!$D$22,
IF(AND($BJ14=17,$AZ14=3),TVoeD!$E$22,
IF(AND($BJ14=17,$AZ14=4),TVoeD!$F$22,
IF(AND($BJ14=17,$AZ14=5),TVoeD!$G$22,
IF(AND($BJ14=17,$AZ14=6),TVoeD!$H$22,
IF(AND($BJ14=18,$AZ14=1),TVoeD!$C$23,
IF(AND($BJ14=18,$AZ14=2),TVoeD!$D$23,
IF(AND($BJ14=18,$AZ14=4),TVoeD!$F$23,
IF(AND($BJ14=18,$AZ14=5),TVoeD!$G$23,
IF(AND($BJ14=18,$AZ14=6),TVoeD!$H$23,
IF(AND($BJ14=9,$AZ14=1),TVoeD!$C$24,
IF(AND($BJ14=9,$AZ14=2),TVoeD!$D$24,
IF(AND($BJ14=9,$AZ14=3),TVoeD!$E$24,
IF(AND($BJ14=9,$AZ14=4),TVoeD!$F$24,
IF(AND($BJ14=9,$AZ14=5),TVoeD!$G$24,
IF(AND($BJ14=9,$AZ14=6),TVoeD!$H$24,
IF(AND($BJ14=3,$AZ14=1),TVoeD!$C$25,
IF(AND($BJ14=3,$AZ14=2),TVoeD!$D$25,
IF(AND($BJ14=3,$AZ14=3),TVoeD!$E$25,
IF(AND($BJ14=3,$AZ14=4),TVoeD!$F$25,
IF(AND($BJ14=3,$AZ14=5),TVoeD!$G$25,
IF(AND($BJ14=3,$AZ14=6),TVoeD!$H$25,
)))))))))))))))))))))))))))))))))))))))))))))))))))))</f>
        <v>0</v>
      </c>
      <c r="BN14" s="13">
        <f>IF(AND($BJ14=4,BA14=1),TVoeD!$C$17,
IF(AND($BJ14=4,BA14=2),TVoeD!$D$17,
IF(AND($BJ14=4,BA14=3),TVoeD!$E$17,
IF(AND($BJ14=4,BA14=4),TVoeD!$F$17,
IF(AND($BJ14=4,BA14=5),TVoeD!$G$17,
IF(AND($BJ14=4,BA14=6),TVoeD!$H$17,
IF(AND($BJ14="8a",BA14=1),TVoeD!$C$18,
IF(AND($BJ14="8a",BA14=2),TVoeD!$D$18,
IF(AND($BJ14="8a",BA14=3),TVoeD!$E$18,
IF(AND($BJ14="8a",BA14=4),TVoeD!$F$18,
IF(AND($BJ14="8a",BA14=5),TVoeD!$G$18,
IF(AND($BJ14="8a",BA14=6),TVoeD!$H$18,
IF(AND($BJ14=13,BA14=1),TVoeD!$C$19,
IF(AND($BJ14=13,BA14=2),TVoeD!$D$19,
IF(AND($BJ14=13,BA14=3),TVoeD!$E$19,
IF(AND($BJ14=13,BA14=4),TVoeD!$F$19,
IF(AND($BJ14=13,BA14=5),TVoeD!$G$19,
IF(AND($BJ14=13,BA14=6),TVoeD!$H$19,
IF(AND($BJ14=15,BA14=1),TVoeD!$C$20,
IF(AND($BJ14=15,BA14=2),TVoeD!$D$20,
IF(AND($BJ14=15,BA14=3),TVoeD!$E$20,
IF(AND($BJ14=15,BA14=4),TVoeD!$F$20,
IF(AND($BJ14=15,BA14=5),TVoeD!$G$20,
IF(AND($BJ14=15,BA14=6),TVoeD!$H$20,
IF(AND($BJ14=16,BA14=1),TVoeD!$C$21,
IF(AND($BJ14=16,BA14=2),TVoeD!$D$21,
IF(AND($BJ14=16,BA14=3),TVoeD!$E$21,
IF(AND($BJ14=16,BA14=4),TVoeD!$F$21,
IF(AND($BJ14=16,BA14=5),TVoeD!$G$21,
IF(AND($BJ14=16,BA14=6),TVoeD!$H$21,
IF(AND($BJ14=17,BA14=1),TVoeD!$C$22,
IF(AND($BJ14=17,BA14=2),TVoeD!$D$22,
IF(AND($BJ14=17,BA14=3),TVoeD!$E$22,
IF(AND($BJ14=17,BA14=4),TVoeD!$F$22,
IF(AND($BJ14=17,BA14=5),TVoeD!$G$22,
IF(AND($BJ14=17,BA14=6),TVoeD!$H$22,
IF(AND($BJ14=18,BA14=1),TVoeD!$C$23,
IF(AND($BJ14=18,BA14=2),TVoeD!$D$23,
IF(AND($BJ14=18,BA14=4),TVoeD!$F$23,
IF(AND($BJ14=18,BA14=5),TVoeD!$G$23,
IF(AND($BJ14=18,BA14=6),TVoeD!$H$23,
IF(AND($BJ14=9,BA14=1),TVoeD!$C$24,
IF(AND($BJ14=9,BA14=2),TVoeD!$D$24,
IF(AND($BJ14=9,BA14=3),TVoeD!$E$24,
IF(AND($BJ14=9,BA14=4),TVoeD!$F$24,
IF(AND($BJ14=9,BA14=5),TVoeD!$G$24,
IF(AND($BJ14=9,BA14=6),TVoeD!$H$24,
IF(AND($BJ14=3,BA14=1),TVoeD!$C$25,
IF(AND($BJ14=3,BA14=2),TVoeD!$D$25,
IF(AND($BJ14=3,BA14=3),TVoeD!$E$25,
IF(AND($BJ14=3,BA14=4),TVoeD!$F$25,
IF(AND($BJ14=3,BA14=5),TVoeD!$G$25,
IF(AND($BJ14=3,BA14=6),TVoeD!$H$25,
)))))))))))))))))))))))))))))))))))))))))))))))))))))</f>
        <v>0</v>
      </c>
      <c r="BO14" s="13">
        <f>IF(AND($BJ14=4,BB14=1),TVoeD!$C$17,
IF(AND($BJ14=4,BB14=2),TVoeD!$D$17,
IF(AND($BJ14=4,BB14=3),TVoeD!$E$17,
IF(AND($BJ14=4,BB14=4),TVoeD!$F$17,
IF(AND($BJ14=4,BB14=5),TVoeD!$G$17,
IF(AND($BJ14=4,BB14=6),TVoeD!$H$17,
IF(AND($BJ14="8a",BB14=1),TVoeD!$C$18,
IF(AND($BJ14="8a",BB14=2),TVoeD!$D$18,
IF(AND($BJ14="8a",BB14=3),TVoeD!$E$18,
IF(AND($BJ14="8a",BB14=4),TVoeD!$F$18,
IF(AND($BJ14="8a",BB14=5),TVoeD!$G$18,
IF(AND($BJ14="8a",BB14=6),TVoeD!$H$18,
IF(AND($BJ14=13,BB14=1),TVoeD!$C$19,
IF(AND($BJ14=13,BB14=2),TVoeD!$D$19,
IF(AND($BJ14=13,BB14=3),TVoeD!$E$19,
IF(AND($BJ14=13,BB14=4),TVoeD!$F$19,
IF(AND($BJ14=13,BB14=5),TVoeD!$G$19,
IF(AND($BJ14=13,BB14=6),TVoeD!$H$19,
IF(AND($BJ14=15,BB14=1),TVoeD!$C$20,
IF(AND($BJ14=15,BB14=2),TVoeD!$D$20,
IF(AND($BJ14=15,BB14=3),TVoeD!$E$20,
IF(AND($BJ14=15,BB14=4),TVoeD!$F$20,
IF(AND($BJ14=15,BB14=5),TVoeD!$G$20,
IF(AND($BJ14=15,BB14=6),TVoeD!$H$20,
IF(AND($BJ14=16,BB14=1),TVoeD!$C$21,
IF(AND($BJ14=16,BB14=2),TVoeD!$D$21,
IF(AND($BJ14=16,BB14=3),TVoeD!$E$21,
IF(AND($BJ14=16,BB14=4),TVoeD!$F$21,
IF(AND($BJ14=16,BB14=5),TVoeD!$G$21,
IF(AND($BJ14=16,BB14=6),TVoeD!$H$21,
IF(AND($BJ14=17,BB14=1),TVoeD!$C$22,
IF(AND($BJ14=17,BB14=2),TVoeD!$D$22,
IF(AND($BJ14=17,BB14=3),TVoeD!$E$22,
IF(AND($BJ14=17,BB14=4),TVoeD!$F$22,
IF(AND($BJ14=17,BB14=5),TVoeD!$G$22,
IF(AND($BJ14=17,BB14=6),TVoeD!$H$22,
IF(AND($BJ14=18,BB14=1),TVoeD!$C$23,
IF(AND($BJ14=18,BB14=2),TVoeD!$D$23,
IF(AND($BJ14=18,BB14=4),TVoeD!$F$23,
IF(AND($BJ14=18,BB14=5),TVoeD!$G$23,
IF(AND($BJ14=18,BB14=6),TVoeD!$H$23,
IF(AND($BJ14=9,BB14=1),TVoeD!$C$24,
IF(AND($BJ14=9,BB14=2),TVoeD!$D$24,
IF(AND($BJ14=9,BB14=3),TVoeD!$E$24,
IF(AND($BJ14=9,BB14=4),TVoeD!$F$24,
IF(AND($BJ14=9,BB14=5),TVoeD!$G$24,
IF(AND($BJ14=9,BB14=6),TVoeD!$H$24,
IF(AND($BJ14=3,BB14=1),TVoeD!$C$25,
IF(AND($BJ14=3,BB14=2),TVoeD!$D$25,
IF(AND($BJ14=3,BB14=3),TVoeD!$E$25,
IF(AND($BJ14=3,BB14=4),TVoeD!$F$25,
IF(AND($BJ14=3,BB14=5),TVoeD!$G$25,
IF(AND($BJ14=3,BB14=6),TVoeD!$H$25,
)))))))))))))))))))))))))))))))))))))))))))))))))))))</f>
        <v>0</v>
      </c>
      <c r="BP14" s="13">
        <f>IF(AND($BJ14=4,BC14=1),TVoeD!$C$17,
IF(AND($BJ14=4,BC14=2),TVoeD!$D$17,
IF(AND($BJ14=4,BC14=3),TVoeD!$E$17,
IF(AND($BJ14=4,BC14=4),TVoeD!$F$17,
IF(AND($BJ14=4,BC14=5),TVoeD!$G$17,
IF(AND($BJ14=4,BC14=6),TVoeD!$H$17,
IF(AND($BJ14="8a",BC14=1),TVoeD!$C$18,
IF(AND($BJ14="8a",BC14=2),TVoeD!$D$18,
IF(AND($BJ14="8a",BC14=3),TVoeD!$E$18,
IF(AND($BJ14="8a",BC14=4),TVoeD!$F$18,
IF(AND($BJ14="8a",BC14=5),TVoeD!$G$18,
IF(AND($BJ14="8a",BC14=6),TVoeD!$H$18,
IF(AND($BJ14=13,BC14=1),TVoeD!$C$19,
IF(AND($BJ14=13,BC14=2),TVoeD!$D$19,
IF(AND($BJ14=13,BC14=3),TVoeD!$E$19,
IF(AND($BJ14=13,BC14=4),TVoeD!$F$19,
IF(AND($BJ14=13,BC14=5),TVoeD!$G$19,
IF(AND($BJ14=13,BC14=6),TVoeD!$H$19,
IF(AND($BJ14=15,BC14=1),TVoeD!$C$20,
IF(AND($BJ14=15,BC14=2),TVoeD!$D$20,
IF(AND($BJ14=15,BC14=3),TVoeD!$E$20,
IF(AND($BJ14=15,BC14=4),TVoeD!$F$20,
IF(AND($BJ14=15,BC14=5),TVoeD!$G$20,
IF(AND($BJ14=15,BC14=6),TVoeD!$H$20,
IF(AND($BJ14=16,BC14=1),TVoeD!$C$21,
IF(AND($BJ14=16,BC14=2),TVoeD!$D$21,
IF(AND($BJ14=16,BC14=3),TVoeD!$E$21,
IF(AND($BJ14=16,BC14=4),TVoeD!$F$21,
IF(AND($BJ14=16,BC14=5),TVoeD!$G$21,
IF(AND($BJ14=16,BC14=6),TVoeD!$H$21,
IF(AND($BJ14=17,BC14=1),TVoeD!$C$22,
IF(AND($BJ14=17,BC14=2),TVoeD!$D$22,
IF(AND($BJ14=17,BC14=3),TVoeD!$E$22,
IF(AND($BJ14=17,BC14=4),TVoeD!$F$22,
IF(AND($BJ14=17,BC14=5),TVoeD!$G$22,
IF(AND($BJ14=17,BC14=6),TVoeD!$H$22,
IF(AND($BJ14=18,BC14=1),TVoeD!$C$23,
IF(AND($BJ14=18,BC14=2),TVoeD!$D$23,
IF(AND($BJ14=18,BC14=4),TVoeD!$F$23,
IF(AND($BJ14=18,BC14=5),TVoeD!$G$23,
IF(AND($BJ14=18,BC14=6),TVoeD!$H$23,
IF(AND($BJ14=9,BC14=1),TVoeD!$C$24,
IF(AND($BJ14=9,BC14=2),TVoeD!$D$24,
IF(AND($BJ14=9,BC14=3),TVoeD!$E$24,
IF(AND($BJ14=9,BC14=4),TVoeD!$F$24,
IF(AND($BJ14=9,BC14=5),TVoeD!$G$24,
IF(AND($BJ14=9,BC14=6),TVoeD!$H$24,
IF(AND($BJ14=3,BC14=1),TVoeD!$C$25,
IF(AND($BJ14=3,BC14=2),TVoeD!$D$25,
IF(AND($BJ14=3,BC14=3),TVoeD!$E$25,
IF(AND($BJ14=3,BC14=4),TVoeD!$F$25,
IF(AND($BJ14=3,BC14=5),TVoeD!$G$25,
IF(AND($BJ14=3,BC14=6),TVoeD!$H$25,
)))))))))))))))))))))))))))))))))))))))))))))))))))))</f>
        <v>0</v>
      </c>
      <c r="BQ14" s="13">
        <f>IF(AND($BJ14=4,BD14=1),TVoeD!$C$17,
IF(AND($BJ14=4,BD14=2),TVoeD!$D$17,
IF(AND($BJ14=4,BD14=3),TVoeD!$E$17,
IF(AND($BJ14=4,BD14=4),TVoeD!$F$17,
IF(AND($BJ14=4,BD14=5),TVoeD!$G$17,
IF(AND($BJ14=4,BD14=6),TVoeD!$H$17,
IF(AND($BJ14="8a",BD14=1),TVoeD!$C$18,
IF(AND($BJ14="8a",BD14=2),TVoeD!$D$18,
IF(AND($BJ14="8a",BD14=3),TVoeD!$E$18,
IF(AND($BJ14="8a",BD14=4),TVoeD!$F$18,
IF(AND($BJ14="8a",BD14=5),TVoeD!$G$18,
IF(AND($BJ14="8a",BD14=6),TVoeD!$H$18,
IF(AND($BJ14=13,BD14=1),TVoeD!$C$19,
IF(AND($BJ14=13,BD14=2),TVoeD!$D$19,
IF(AND($BJ14=13,BD14=3),TVoeD!$E$19,
IF(AND($BJ14=13,BD14=4),TVoeD!$F$19,
IF(AND($BJ14=13,BD14=5),TVoeD!$G$19,
IF(AND($BJ14=13,BD14=6),TVoeD!$H$19,
IF(AND($BJ14=15,BD14=1),TVoeD!$C$20,
IF(AND($BJ14=15,BD14=2),TVoeD!$D$20,
IF(AND($BJ14=15,BD14=3),TVoeD!$E$20,
IF(AND($BJ14=15,BD14=4),TVoeD!$F$20,
IF(AND($BJ14=15,BD14=5),TVoeD!$G$20,
IF(AND($BJ14=15,BD14=6),TVoeD!$H$20,
IF(AND($BJ14=16,BD14=1),TVoeD!$C$21,
IF(AND($BJ14=16,BD14=2),TVoeD!$D$21,
IF(AND($BJ14=16,BD14=3),TVoeD!$E$21,
IF(AND($BJ14=16,BD14=4),TVoeD!$F$21,
IF(AND($BJ14=16,BD14=5),TVoeD!$G$21,
IF(AND($BJ14=16,BD14=6),TVoeD!$H$21,
IF(AND($BJ14=17,BD14=1),TVoeD!$C$22,
IF(AND($BJ14=17,BD14=2),TVoeD!$D$22,
IF(AND($BJ14=17,BD14=3),TVoeD!$E$22,
IF(AND($BJ14=17,BD14=4),TVoeD!$F$22,
IF(AND($BJ14=17,BD14=5),TVoeD!$G$22,
IF(AND($BJ14=17,BD14=6),TVoeD!$H$22,
IF(AND($BJ14=18,BD14=1),TVoeD!$C$23,
IF(AND($BJ14=18,BD14=2),TVoeD!$D$23,
IF(AND($BJ14=18,BD14=4),TVoeD!$F$23,
IF(AND($BJ14=18,BD14=5),TVoeD!$G$23,
IF(AND($BJ14=18,BD14=6),TVoeD!$H$23,
IF(AND($BJ14=9,BD14=1),TVoeD!$C$24,
IF(AND($BJ14=9,BD14=2),TVoeD!$D$24,
IF(AND($BJ14=9,BD14=3),TVoeD!$E$24,
IF(AND($BJ14=9,BD14=4),TVoeD!$F$24,
IF(AND($BJ14=9,BD14=5),TVoeD!$G$24,
IF(AND($BJ14=9,BD14=6),TVoeD!$H$24,
IF(AND($BJ14=3,BD14=1),TVoeD!$C$25,
IF(AND($BJ14=3,BD14=2),TVoeD!$D$25,
IF(AND($BJ14=3,BD14=3),TVoeD!$E$25,
IF(AND($BJ14=3,BD14=4),TVoeD!$F$25,
IF(AND($BJ14=3,BD14=5),TVoeD!$G$25,
IF(AND($BJ14=3,BD14=6),TVoeD!$H$25,
)))))))))))))))))))))))))))))))))))))))))))))))))))))</f>
        <v>0</v>
      </c>
      <c r="BR14" s="13">
        <f>IF(AND($BJ14=4,BE14=1),TVoeD!$C$17,
IF(AND($BJ14=4,BE14=2),TVoeD!$D$17,
IF(AND($BJ14=4,BE14=3),TVoeD!$E$17,
IF(AND($BJ14=4,BE14=4),TVoeD!$F$17,
IF(AND($BJ14=4,BE14=5),TVoeD!$G$17,
IF(AND($BJ14=4,BE14=6),TVoeD!$H$17,
IF(AND($BJ14="8a",BE14=1),TVoeD!$C$18,
IF(AND($BJ14="8a",BE14=2),TVoeD!$D$18,
IF(AND($BJ14="8a",BE14=3),TVoeD!$E$18,
IF(AND($BJ14="8a",BE14=4),TVoeD!$F$18,
IF(AND($BJ14="8a",BE14=5),TVoeD!$G$18,
IF(AND($BJ14="8a",BE14=6),TVoeD!$H$18,
IF(AND($BJ14=13,BE14=1),TVoeD!$C$19,
IF(AND($BJ14=13,BE14=2),TVoeD!$D$19,
IF(AND($BJ14=13,BE14=3),TVoeD!$E$19,
IF(AND($BJ14=13,BE14=4),TVoeD!$F$19,
IF(AND($BJ14=13,BE14=5),TVoeD!$G$19,
IF(AND($BJ14=13,BE14=6),TVoeD!$H$19,
IF(AND($BJ14=15,BE14=1),TVoeD!$C$20,
IF(AND($BJ14=15,BE14=2),TVoeD!$D$20,
IF(AND($BJ14=15,BE14=3),TVoeD!$E$20,
IF(AND($BJ14=15,BE14=4),TVoeD!$F$20,
IF(AND($BJ14=15,BE14=5),TVoeD!$G$20,
IF(AND($BJ14=15,BE14=6),TVoeD!$H$20,
IF(AND($BJ14=16,BE14=1),TVoeD!$C$21,
IF(AND($BJ14=16,BE14=2),TVoeD!$D$21,
IF(AND($BJ14=16,BE14=3),TVoeD!$E$21,
IF(AND($BJ14=16,BE14=4),TVoeD!$F$21,
IF(AND($BJ14=16,BE14=5),TVoeD!$G$21,
IF(AND($BJ14=16,BE14=6),TVoeD!$H$21,
IF(AND($BJ14=17,BE14=1),TVoeD!$C$22,
IF(AND($BJ14=17,BE14=2),TVoeD!$D$22,
IF(AND($BJ14=17,BE14=3),TVoeD!$E$22,
IF(AND($BJ14=17,BE14=4),TVoeD!$F$22,
IF(AND($BJ14=17,BE14=5),TVoeD!$G$22,
IF(AND($BJ14=17,BE14=6),TVoeD!$H$22,
IF(AND($BJ14=18,BE14=1),TVoeD!$C$23,
IF(AND($BJ14=18,BE14=2),TVoeD!$D$23,
IF(AND($BJ14=18,BE14=4),TVoeD!$F$23,
IF(AND($BJ14=18,BE14=5),TVoeD!$G$23,
IF(AND($BJ14=18,BE14=6),TVoeD!$H$23,
IF(AND($BJ14=9,BE14=1),TVoeD!$C$24,
IF(AND($BJ14=9,BE14=2),TVoeD!$D$24,
IF(AND($BJ14=9,BE14=3),TVoeD!$E$24,
IF(AND($BJ14=9,BE14=4),TVoeD!$F$24,
IF(AND($BJ14=9,BE14=5),TVoeD!$G$24,
IF(AND($BJ14=9,BE14=6),TVoeD!$H$24,
IF(AND($BJ14=3,BE14=1),TVoeD!$C$25,
IF(AND($BJ14=3,BE14=2),TVoeD!$D$25,
IF(AND($BJ14=3,BE14=3),TVoeD!$E$25,
IF(AND($BJ14=3,BE14=4),TVoeD!$F$25,
IF(AND($BJ14=3,BE14=5),TVoeD!$G$25,
IF(AND($BJ14=3,BE14=6),TVoeD!$H$25,
)))))))))))))))))))))))))))))))))))))))))))))))))))))</f>
        <v>0</v>
      </c>
      <c r="BS14" s="13">
        <f>IF(AND($BJ14=4,BF14=1),TVoeD!$C$17,
IF(AND($BJ14=4,BF14=2),TVoeD!$D$17,
IF(AND($BJ14=4,BF14=3),TVoeD!$E$17,
IF(AND($BJ14=4,BF14=4),TVoeD!$F$17,
IF(AND($BJ14=4,BF14=5),TVoeD!$G$17,
IF(AND($BJ14=4,BF14=6),TVoeD!$H$17,
IF(AND($BJ14="8a",BF14=1),TVoeD!$C$18,
IF(AND($BJ14="8a",BF14=2),TVoeD!$D$18,
IF(AND($BJ14="8a",BF14=3),TVoeD!$E$18,
IF(AND($BJ14="8a",BF14=4),TVoeD!$F$18,
IF(AND($BJ14="8a",BF14=5),TVoeD!$G$18,
IF(AND($BJ14="8a",BF14=6),TVoeD!$H$18,
IF(AND($BJ14=13,BF14=1),TVoeD!$C$19,
IF(AND($BJ14=13,BF14=2),TVoeD!$D$19,
IF(AND($BJ14=13,BF14=3),TVoeD!$E$19,
IF(AND($BJ14=13,BF14=4),TVoeD!$F$19,
IF(AND($BJ14=13,BF14=5),TVoeD!$G$19,
IF(AND($BJ14=13,BF14=6),TVoeD!$H$19,
IF(AND($BJ14=15,BF14=1),TVoeD!$C$20,
IF(AND($BJ14=15,BF14=2),TVoeD!$D$20,
IF(AND($BJ14=15,BF14=3),TVoeD!$E$20,
IF(AND($BJ14=15,BF14=4),TVoeD!$F$20,
IF(AND($BJ14=15,BF14=5),TVoeD!$G$20,
IF(AND($BJ14=15,BF14=6),TVoeD!$H$20,
IF(AND($BJ14=16,BF14=1),TVoeD!$C$21,
IF(AND($BJ14=16,BF14=2),TVoeD!$D$21,
IF(AND($BJ14=16,BF14=3),TVoeD!$E$21,
IF(AND($BJ14=16,BF14=4),TVoeD!$F$21,
IF(AND($BJ14=16,BF14=5),TVoeD!$G$21,
IF(AND($BJ14=16,BF14=6),TVoeD!$H$21,
IF(AND($BJ14=17,BF14=1),TVoeD!$C$22,
IF(AND($BJ14=17,BF14=2),TVoeD!$D$22,
IF(AND($BJ14=17,BF14=3),TVoeD!$E$22,
IF(AND($BJ14=17,BF14=4),TVoeD!$F$22,
IF(AND($BJ14=17,BF14=5),TVoeD!$G$22,
IF(AND($BJ14=17,BF14=6),TVoeD!$H$22,
IF(AND($BJ14=18,BF14=1),TVoeD!$C$23,
IF(AND($BJ14=18,BF14=2),TVoeD!$D$23,
IF(AND($BJ14=18,BF14=4),TVoeD!$F$23,
IF(AND($BJ14=18,BF14=5),TVoeD!$G$23,
IF(AND($BJ14=18,BF14=6),TVoeD!$H$23,
IF(AND($BJ14=9,BF14=1),TVoeD!$C$24,
IF(AND($BJ14=9,BF14=2),TVoeD!$D$24,
IF(AND($BJ14=9,BF14=3),TVoeD!$E$24,
IF(AND($BJ14=9,BF14=4),TVoeD!$F$24,
IF(AND($BJ14=9,BF14=5),TVoeD!$G$24,
IF(AND($BJ14=9,BF14=6),TVoeD!$H$24,
IF(AND($BJ14=3,BF14=1),TVoeD!$C$25,
IF(AND($BJ14=3,BF14=2),TVoeD!$D$25,
IF(AND($BJ14=3,BF14=3),TVoeD!$E$25,
IF(AND($BJ14=3,BF14=4),TVoeD!$F$25,
IF(AND($BJ14=3,BF14=5),TVoeD!$G$25,
IF(AND($BJ14=3,BF14=6),TVoeD!$H$25,
)))))))))))))))))))))))))))))))))))))))))))))))))))))</f>
        <v>0</v>
      </c>
      <c r="BT14" s="13">
        <f>IF(AND($BJ14=4,BG14=1),TVoeD!$C$17,
IF(AND($BJ14=4,BG14=2),TVoeD!$D$17,
IF(AND($BJ14=4,BG14=3),TVoeD!$E$17,
IF(AND($BJ14=4,BG14=4),TVoeD!$F$17,
IF(AND($BJ14=4,BG14=5),TVoeD!$G$17,
IF(AND($BJ14=4,BG14=6),TVoeD!$H$17,
IF(AND($BJ14="8a",BG14=1),TVoeD!$C$18,
IF(AND($BJ14="8a",BG14=2),TVoeD!$D$18,
IF(AND($BJ14="8a",BG14=3),TVoeD!$E$18,
IF(AND($BJ14="8a",BG14=4),TVoeD!$F$18,
IF(AND($BJ14="8a",BG14=5),TVoeD!$G$18,
IF(AND($BJ14="8a",BG14=6),TVoeD!$H$18,
IF(AND($BJ14=13,BG14=1),TVoeD!$C$19,
IF(AND($BJ14=13,BG14=2),TVoeD!$D$19,
IF(AND($BJ14=13,BG14=3),TVoeD!$E$19,
IF(AND($BJ14=13,BG14=4),TVoeD!$F$19,
IF(AND($BJ14=13,BG14=5),TVoeD!$G$19,
IF(AND($BJ14=13,BG14=6),TVoeD!$H$19,
IF(AND($BJ14=15,BG14=1),TVoeD!$C$20,
IF(AND($BJ14=15,BG14=2),TVoeD!$D$20,
IF(AND($BJ14=15,BG14=3),TVoeD!$E$20,
IF(AND($BJ14=15,BG14=4),TVoeD!$F$20,
IF(AND($BJ14=15,BG14=5),TVoeD!$G$20,
IF(AND($BJ14=15,BG14=6),TVoeD!$H$20,
IF(AND($BJ14=16,BG14=1),TVoeD!$C$21,
IF(AND($BJ14=16,BG14=2),TVoeD!$D$21,
IF(AND($BJ14=16,BG14=3),TVoeD!$E$21,
IF(AND($BJ14=16,BG14=4),TVoeD!$F$21,
IF(AND($BJ14=16,BG14=5),TVoeD!$G$21,
IF(AND($BJ14=16,BG14=6),TVoeD!$H$21,
IF(AND($BJ14=17,BG14=1),TVoeD!$C$22,
IF(AND($BJ14=17,BG14=2),TVoeD!$D$22,
IF(AND($BJ14=17,BG14=3),TVoeD!$E$22,
IF(AND($BJ14=17,BG14=4),TVoeD!$F$22,
IF(AND($BJ14=17,BG14=5),TVoeD!$G$22,
IF(AND($BJ14=17,BG14=6),TVoeD!$H$22,
IF(AND($BJ14=18,BG14=1),TVoeD!$C$23,
IF(AND($BJ14=18,BG14=2),TVoeD!$D$23,
IF(AND($BJ14=18,BG14=4),TVoeD!$F$23,
IF(AND($BJ14=18,BG14=5),TVoeD!$G$23,
IF(AND($BJ14=18,BG14=6),TVoeD!$H$23,
IF(AND($BJ14=9,BG14=1),TVoeD!$C$24,
IF(AND($BJ14=9,BG14=2),TVoeD!$D$24,
IF(AND($BJ14=9,BG14=3),TVoeD!$E$24,
IF(AND($BJ14=9,BG14=4),TVoeD!$F$24,
IF(AND($BJ14=9,BG14=5),TVoeD!$G$24,
IF(AND($BJ14=9,BG14=6),TVoeD!$H$24,
IF(AND($BJ14=3,BG14=1),TVoeD!$C$25,
IF(AND($BJ14=3,BG14=2),TVoeD!$D$25,
IF(AND($BJ14=3,BG14=3),TVoeD!$E$25,
IF(AND($BJ14=3,BG14=4),TVoeD!$F$25,
IF(AND($BJ14=3,BG14=5),TVoeD!$G$25,
IF(AND($BJ14=3,BG14=6),TVoeD!$H$25,
)))))))))))))))))))))))))))))))))))))))))))))))))))))</f>
        <v>0</v>
      </c>
      <c r="BU14" s="13">
        <f>IF(AND($BJ14=4,BH14=1),TVoeD!$C$17,
IF(AND($BJ14=4,BH14=2),TVoeD!$D$17,
IF(AND($BJ14=4,BH14=3),TVoeD!$E$17,
IF(AND($BJ14=4,BH14=4),TVoeD!$F$17,
IF(AND($BJ14=4,BH14=5),TVoeD!$G$17,
IF(AND($BJ14=4,BH14=6),TVoeD!$H$17,
IF(AND($BJ14="8a",BH14=1),TVoeD!$C$18,
IF(AND($BJ14="8a",BH14=2),TVoeD!$D$18,
IF(AND($BJ14="8a",BH14=3),TVoeD!$E$18,
IF(AND($BJ14="8a",BH14=4),TVoeD!$F$18,
IF(AND($BJ14="8a",BH14=5),TVoeD!$G$18,
IF(AND($BJ14="8a",BH14=6),TVoeD!$H$18,
IF(AND($BJ14=13,BH14=1),TVoeD!$C$19,
IF(AND($BJ14=13,BH14=2),TVoeD!$D$19,
IF(AND($BJ14=13,BH14=3),TVoeD!$E$19,
IF(AND($BJ14=13,BH14=4),TVoeD!$F$19,
IF(AND($BJ14=13,BH14=5),TVoeD!$G$19,
IF(AND($BJ14=13,BH14=6),TVoeD!$H$19,
IF(AND($BJ14=15,BH14=1),TVoeD!$C$20,
IF(AND($BJ14=15,BH14=2),TVoeD!$D$20,
IF(AND($BJ14=15,BH14=3),TVoeD!$E$20,
IF(AND($BJ14=15,BH14=4),TVoeD!$F$20,
IF(AND($BJ14=15,BH14=5),TVoeD!$G$20,
IF(AND($BJ14=15,BH14=6),TVoeD!$H$20,
IF(AND($BJ14=16,BH14=1),TVoeD!$C$21,
IF(AND($BJ14=16,BH14=2),TVoeD!$D$21,
IF(AND($BJ14=16,BH14=3),TVoeD!$E$21,
IF(AND($BJ14=16,BH14=4),TVoeD!$F$21,
IF(AND($BJ14=16,BH14=5),TVoeD!$G$21,
IF(AND($BJ14=16,BH14=6),TVoeD!$H$21,
IF(AND($BJ14=17,BH14=1),TVoeD!$C$22,
IF(AND($BJ14=17,BH14=2),TVoeD!$D$22,
IF(AND($BJ14=17,BH14=3),TVoeD!$E$22,
IF(AND($BJ14=17,BH14=4),TVoeD!$F$22,
IF(AND($BJ14=17,BH14=5),TVoeD!$G$22,
IF(AND($BJ14=17,BH14=6),TVoeD!$H$22,
IF(AND($BJ14=18,BH14=1),TVoeD!$C$23,
IF(AND($BJ14=18,BH14=2),TVoeD!$D$23,
IF(AND($BJ14=18,BH14=4),TVoeD!$F$23,
IF(AND($BJ14=18,BH14=5),TVoeD!$G$23,
IF(AND($BJ14=18,BH14=6),TVoeD!$H$23,
IF(AND($BJ14=9,BH14=1),TVoeD!$C$24,
IF(AND($BJ14=9,BH14=2),TVoeD!$D$24,
IF(AND($BJ14=9,BH14=3),TVoeD!$E$24,
IF(AND($BJ14=9,BH14=4),TVoeD!$F$24,
IF(AND($BJ14=9,BH14=5),TVoeD!$G$24,
IF(AND($BJ14=9,BH14=6),TVoeD!$H$24,
IF(AND($BJ14=3,BH14=1),TVoeD!$C$25,
IF(AND($BJ14=3,BH14=2),TVoeD!$D$25,
IF(AND($BJ14=3,BH14=3),TVoeD!$E$25,
IF(AND($BJ14=3,BH14=4),TVoeD!$F$25,
IF(AND($BJ14=3,BH14=5),TVoeD!$G$25,
IF(AND($BJ14=3,BH14=6),TVoeD!$H$25,
)))))))))))))))))))))))))))))))))))))))))))))))))))))</f>
        <v>0</v>
      </c>
      <c r="BV14" s="13">
        <f>IF(AND($BJ14=4,BI14=1),TVoeD!$C$17,
IF(AND($BJ14=4,BI14=2),TVoeD!$D$17,
IF(AND($BJ14=4,BI14=3),TVoeD!$E$17,
IF(AND($BJ14=4,BI14=4),TVoeD!$F$17,
IF(AND($BJ14=4,BI14=5),TVoeD!$G$17,
IF(AND($BJ14=4,BI14=6),TVoeD!$H$17,
IF(AND($BJ14="8a",BI14=1),TVoeD!$C$18,
IF(AND($BJ14="8a",BI14=2),TVoeD!$D$18,
IF(AND($BJ14="8a",BI14=3),TVoeD!$E$18,
IF(AND($BJ14="8a",BI14=4),TVoeD!$F$18,
IF(AND($BJ14="8a",BI14=5),TVoeD!$G$18,
IF(AND($BJ14="8a",BI14=6),TVoeD!$H$18,
IF(AND($BJ14=13,BI14=1),TVoeD!$C$19,
IF(AND($BJ14=13,BI14=2),TVoeD!$D$19,
IF(AND($BJ14=13,BI14=3),TVoeD!$E$19,
IF(AND($BJ14=13,BI14=4),TVoeD!$F$19,
IF(AND($BJ14=13,BI14=5),TVoeD!$G$19,
IF(AND($BJ14=13,BI14=6),TVoeD!$H$19,
IF(AND($BJ14=15,BI14=1),TVoeD!$C$20,
IF(AND($BJ14=15,BI14=2),TVoeD!$D$20,
IF(AND($BJ14=15,BI14=3),TVoeD!$E$20,
IF(AND($BJ14=15,BI14=4),TVoeD!$F$20,
IF(AND($BJ14=15,BI14=5),TVoeD!$G$20,
IF(AND($BJ14=15,BI14=6),TVoeD!$H$20,
IF(AND($BJ14=16,BI14=1),TVoeD!$C$21,
IF(AND($BJ14=16,BI14=2),TVoeD!$D$21,
IF(AND($BJ14=16,BI14=3),TVoeD!$E$21,
IF(AND($BJ14=16,BI14=4),TVoeD!$F$21,
IF(AND($BJ14=16,BI14=5),TVoeD!$G$21,
IF(AND($BJ14=16,BI14=6),TVoeD!$H$21,
IF(AND($BJ14=17,BI14=1),TVoeD!$C$22,
IF(AND($BJ14=17,BI14=2),TVoeD!$D$22,
IF(AND($BJ14=17,BI14=3),TVoeD!$E$22,
IF(AND($BJ14=17,BI14=4),TVoeD!$F$22,
IF(AND($BJ14=17,BI14=5),TVoeD!$G$22,
IF(AND($BJ14=17,BI14=6),TVoeD!$H$22,
IF(AND($BJ14=18,BI14=1),TVoeD!$C$23,
IF(AND($BJ14=18,BI14=2),TVoeD!$D$23,
IF(AND($BJ14=18,BI14=4),TVoeD!$F$23,
IF(AND($BJ14=18,BI14=5),TVoeD!$G$23,
IF(AND($BJ14=18,BI14=6),TVoeD!$H$23,
IF(AND($BJ14=9,BI14=1),TVoeD!$C$24,
IF(AND($BJ14=9,BI14=2),TVoeD!$D$24,
IF(AND($BJ14=9,BI14=3),TVoeD!$E$24,
IF(AND($BJ14=9,BI14=4),TVoeD!$F$24,
IF(AND($BJ14=9,BI14=5),TVoeD!$G$24,
IF(AND($BJ14=9,BI14=6),TVoeD!$H$24,
IF(AND($BJ14=3,BI14=1),TVoeD!$C$25,
IF(AND($BJ14=3,BI14=2),TVoeD!$D$25,
IF(AND($BJ14=3,BI14=3),TVoeD!$E$25,
IF(AND($BJ14=3,BI14=4),TVoeD!$F$25,
IF(AND($BJ14=3,BI14=5),TVoeD!$G$25,
IF(AND($BJ14=3,BI14=6),TVoeD!$H$25,
)))))))))))))))))))))))))))))))))))))))))))))))))))))</f>
        <v>0</v>
      </c>
      <c r="BW14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4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4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4" s="14">
        <f>Tabelle3[[#This Row],[Wochenarbeitszeit]]/39</f>
        <v>0</v>
      </c>
      <c r="CA14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4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4" s="24">
        <f>Tabelle3[[#This Row],[Gesamt]]-Tabelle3[[#This Row],[Anteil. Jahresbrutto laut TvöD SuE (tatsächl. Stellenanteil, tatsächl. Tätigkeitsmonate)]]</f>
        <v>0</v>
      </c>
      <c r="CD14" s="14" t="e">
        <f>Tabelle3[[#This Row],[Delta Tarif und real]]/Tabelle3[[#This Row],[Anteil. Jahresbrutto laut TvöD SuE (tatsächl. Stellenanteil, tatsächl. Tätigkeitsmonate)]]</f>
        <v>#DIV/0!</v>
      </c>
      <c r="CF14" s="37"/>
      <c r="CG14" s="34"/>
      <c r="CI14" s="37"/>
    </row>
    <row r="15" spans="1:90" s="4" customFormat="1" ht="28" customHeight="1" x14ac:dyDescent="0.2">
      <c r="A15" s="23"/>
      <c r="B15" s="7"/>
      <c r="C15" s="7"/>
      <c r="D15" s="8"/>
      <c r="E15" s="8"/>
      <c r="F15" s="9"/>
      <c r="G15" s="9"/>
      <c r="H15" s="78">
        <f>SUM(F15*SUM(Tabelle3[[#This Row],[Im Januar tätig]]:Tabelle3[[#This Row],[im Dezember tätig]]), G15)</f>
        <v>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31"/>
      <c r="V15" s="33"/>
      <c r="W15" s="44" t="str">
        <f>IF($U15="","",(DATEDIF($U15,$X15,"M")-Tabelle3[[#This Row],[Arbeitspausen vor Betriebszugehörigkeit (Monate)]])/12)</f>
        <v/>
      </c>
      <c r="X15" s="31"/>
      <c r="Y15" s="33"/>
      <c r="Z15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5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5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5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5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5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5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5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5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5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5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5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5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5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5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5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5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5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5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5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5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5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5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5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5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5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5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5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5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5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5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5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5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5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5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5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5" s="17"/>
      <c r="BK15" s="13">
        <f>IF(AND($BJ15=4,$AX15=1),TVoeD!$C$4,IF(AND($BJ15=4,$AX15=2),TVoeD!$D$4,IF(AND($BJ15=4,$AX15=3),TVoeD!$E$4,IF(AND($BJ15=4,$AX15=4),TVoeD!$F$4,
IF(AND($BJ15=4,$AX15=5),TVoeD!$G$4,
IF(AND($BJ15=4,$AX15=6),TVoeD!$H$4,
IF(AND($BJ15="8a",$AX15=1),TVoeD!$C$5,
IF(AND($BJ15="8a",$AX15=2),TVoeD!$D$5,
IF(AND($BJ15="8a",$AX15=3),TVoeD!$E$5,
IF(AND($BJ15="8a",$AX15=4),TVoeD!$F$5,
IF(AND($BJ15="8a",$AX15=5),TVoeD!$G$5,
IF(AND($BJ15="8a",$AX15=6),TVoeD!$H$5,
IF(AND($BJ15=13,$AX15=1),TVoeD!$C$6,
IF(AND($BJ15=13,$AX15=2),TVoeD!$D$6,
IF(AND($BJ15=13,$AX15=3),TVoeD!$E$6,
IF(AND($BJ15=13,$AX15=4),TVoeD!$F$6,
IF(AND($BJ15=13,$AX15=5),TVoeD!$G$6,
IF(AND($BJ15=13,$AX15=6),TVoeD!$H$6,
IF(AND($BJ15=15,$AX15=1),TVoeD!$C$7,
IF(AND($BJ15=15,$AX15=2),TVoeD!$D$7,
IF(AND($BJ15=15,$AX15=3),TVoeD!$E$7,
IF(AND($BJ15=15,$AX15=4),TVoeD!$F$7,
IF(AND($BJ15=15,$AX15=5),TVoeD!$G$7,
IF(AND($BJ15=15,$AX15=6),TVoeD!$H$7,
IF(AND($BJ15=16,$AX15=1),TVoeD!$C$8,
IF(AND($BJ15=16,$AX15=2),TVoeD!$D$8,
IF(AND($BJ15=16,$AX15=3),TVoeD!$E$8,
IF(AND($BJ15=16,$AX15=4),TVoeD!$F$8,
IF(AND($BJ15=16,$AX15=5),TVoeD!$G$8,
IF(AND($BJ15=16,$AX15=6),TVoeD!$H$8,
IF(AND($BJ15=17,$AX15=1),TVoeD!$C$9,
IF(AND($BJ15=17,$AX15=2),TVoeD!$D$9,
IF(AND($BJ15=17,$AX15=3),TVoeD!$E$9,
IF(AND($BJ15=17,$AX15=4),TVoeD!$F$9,
IF(AND($BJ15=17,$AX15=5),TVoeD!$G$9,
IF(AND($BJ15=17,$AX15=6),TVoeD!$H$9,
IF(AND($BJ15=18,$AX15=1),TVoeD!$C$10,
IF(AND($BJ15=18,$AX15=2),TVoeD!$D$10,
IF(AND($BJ15=18,$AX15=4),TVoeD!$F$10,
IF(AND($BJ15=18,$AX15=5),TVoeD!$G$10,
IF(AND($BJ15=18,$AX15=6),TVoeD!$H$10,
IF(AND($BJ15=9,$AX15=1),TVoeD!$C$11,
IF(AND($BJ15=9,$AX15=2),TVoeD!$D$11,
IF(AND($BJ15=9,$AX15=3),TVoeD!$E$11,
IF(AND($BJ15=9,$AX15=4),TVoeD!$F$11,
IF(AND($BJ15=9,$AX15=5),TVoeD!$G$11,
IF(AND($BJ15=9,$AX15=6),TVoeD!$H$11,
IF(AND($BJ15=3,$AX15=1),TVoeD!$C$12,
IF(AND($BJ15=3,$AX15=2),TVoeD!$D$12,
IF(AND($BJ15=3,$AX15=3),TVoeD!$E$12,
IF(AND($BJ15=3,$AX15=4),TVoeD!$F$12,
IF(AND($BJ15=3,$AX15=5),TVoeD!$G$12,
IF(AND($BJ15=3,$AX15=6),TVoeD!$H$12,
)))))))))))))))))))))))))))))))))))))))))))))))))))))</f>
        <v>0</v>
      </c>
      <c r="BL15" s="13">
        <f>IF(AND($BJ15=4,$AY15=1),TVoeD!$C$4,IF(AND($BJ15=4,$AY15=2),TVoeD!$D$4,IF(AND($BJ15=4,$AY15=3),TVoeD!$E$4,IF(AND($BJ15=4,$AY15=4),TVoeD!$F$4,
IF(AND($BJ15=4,$AY15=5),TVoeD!$G$4,
IF(AND($BJ15=4,$AY15=6),TVoeD!$H$4,
IF(AND($BJ15="8a",$AY15=1),TVoeD!$C$5,
IF(AND($BJ15="8a",$AY15=2),TVoeD!$D$5,
IF(AND($BJ15="8a",$AY15=3),TVoeD!$E$5,
IF(AND($BJ15="8a",$AY15=4),TVoeD!$F$5,
IF(AND($BJ15="8a",$AY15=5),TVoeD!$G$5,
IF(AND($BJ15="8a",$AY15=6),TVoeD!$H$5,
IF(AND($BJ15=13,$AY15=1),TVoeD!$C$6,
IF(AND($BJ15=13,$AY15=2),TVoeD!$D$6,
IF(AND($BJ15=13,$AY15=3),TVoeD!$E$6,
IF(AND($BJ15=13,$AY15=4),TVoeD!$F$6,
IF(AND($BJ15=13,$AY15=5),TVoeD!$G$6,
IF(AND($BJ15=13,$AY15=6),TVoeD!$H$6,
IF(AND($BJ15=15,$AY15=1),TVoeD!$C$7,
IF(AND($BJ15=15,$AY15=2),TVoeD!$D$7,
IF(AND($BJ15=15,$AY15=3),TVoeD!$E$7,
IF(AND($BJ15=15,$AY15=4),TVoeD!$F$7,
IF(AND($BJ15=15,$AY15=5),TVoeD!$G$7,
IF(AND($BJ15=15,$AY15=6),TVoeD!$H$7,
IF(AND($BJ15=16,$AY15=1),TVoeD!$C$8,
IF(AND($BJ15=16,$AY15=2),TVoeD!$D$8,
IF(AND($BJ15=16,$AY15=3),TVoeD!$E$8,
IF(AND($BJ15=16,$AY15=4),TVoeD!$F$8,
IF(AND($BJ15=16,$AY15=5),TVoeD!$G$8,
IF(AND($BJ15=16,$AY15=6),TVoeD!$H$8,
IF(AND($BJ15=17,$AY15=1),TVoeD!$C$9,
IF(AND($BJ15=17,$AY15=2),TVoeD!$D$9,
IF(AND($BJ15=17,$AY15=3),TVoeD!$E$9,
IF(AND($BJ15=17,$AY15=4),TVoeD!$F$9,
IF(AND($BJ15=17,$AY15=5),TVoeD!$G$9,
IF(AND($BJ15=17,$AY15=6),TVoeD!$H$9,
IF(AND($BJ15=18,$AY15=1),TVoeD!$C$10,
IF(AND($BJ15=18,$AY15=2),TVoeD!$D$10,
IF(AND($BJ15=18,$AY15=4),TVoeD!$F$10,
IF(AND($BJ15=18,$AY15=5),TVoeD!$G$10,
IF(AND($BJ15=18,$AY15=6),TVoeD!$H$10,
IF(AND($BJ15=9,$AY15=1),TVoeD!$C$11,
IF(AND($BJ15=9,$AY15=2),TVoeD!$D$11,
IF(AND($BJ15=9,$AY15=3),TVoeD!$E$11,
IF(AND($BJ15=9,$AY15=4),TVoeD!$F$11,
IF(AND($BJ15=9,$AY15=5),TVoeD!$G$11,
IF(AND($BJ15=9,$AY15=6),TVoeD!$H$11,
IF(AND($BJ15=3,$AY15=1),TVoeD!$C$12,
IF(AND($BJ15=3,$AY15=2),TVoeD!$D$12,
IF(AND($BJ15=3,$AY15=3),TVoeD!$E$12,
IF(AND($BJ15=3,$AY15=4),TVoeD!$F$12,
IF(AND($BJ15=3,$AY15=5),TVoeD!$G$12,
IF(AND($BJ15=3,$AY15=6),TVoeD!$H$12,
)))))))))))))))))))))))))))))))))))))))))))))))))))))</f>
        <v>0</v>
      </c>
      <c r="BM15" s="13">
        <f>IF(AND($BJ15=4,$AZ15=1),TVoeD!$C$17,
IF(AND($BJ15=4,$AZ15=2),TVoeD!$D$17,
IF(AND($BJ15=4,$AZ15=3),TVoeD!$E$17,
IF(AND($BJ15=4,$AZ15=4),TVoeD!$F$17,
IF(AND($BJ15=4,$AZ15=5),TVoeD!$G$17,
IF(AND($BJ15=4,$AZ15=6),TVoeD!$H$17,
IF(AND($BJ15="8a",$AZ15=1),TVoeD!$C$18,
IF(AND($BJ15="8a",$AZ15=2),TVoeD!$D$18,
IF(AND($BJ15="8a",$AZ15=3),TVoeD!$E$18,
IF(AND($BJ15="8a",$AZ15=4),TVoeD!$F$18,
IF(AND($BJ15="8a",$AZ15=5),TVoeD!$G$18,
IF(AND($BJ15="8a",$AZ15=6),TVoeD!$H$18,
IF(AND($BJ15=13,$AZ15=1),TVoeD!$C$19,
IF(AND($BJ15=13,$AZ15=2),TVoeD!$D$19,
IF(AND($BJ15=13,$AZ15=3),TVoeD!$E$19,
IF(AND($BJ15=13,$AZ15=4),TVoeD!$F$19,
IF(AND($BJ15=13,$AZ15=5),TVoeD!$G$19,
IF(AND($BJ15=13,$AZ15=6),TVoeD!$H$19,
IF(AND($BJ15=15,$AZ15=1),TVoeD!$C$20,
IF(AND($BJ15=15,$AZ15=2),TVoeD!$D$20,
IF(AND($BJ15=15,$AZ15=3),TVoeD!$E$20,
IF(AND($BJ15=15,$AZ15=4),TVoeD!$F$20,
IF(AND($BJ15=15,$AZ15=5),TVoeD!$G$20,
IF(AND($BJ15=15,$AZ15=6),TVoeD!$H$20,
IF(AND($BJ15=16,$AZ15=1),TVoeD!$C$21,
IF(AND($BJ15=16,$AZ15=2),TVoeD!$D$21,
IF(AND($BJ15=16,$AZ15=3),TVoeD!$E$21,
IF(AND($BJ15=16,$AZ15=4),TVoeD!$F$21,
IF(AND($BJ15=16,$AZ15=5),TVoeD!$G$21,
IF(AND($BJ15=16,$AZ15=6),TVoeD!$H$21,
IF(AND($BJ15=17,$AZ15=1),TVoeD!$C$22,
IF(AND($BJ15=17,$AZ15=2),TVoeD!$D$22,
IF(AND($BJ15=17,$AZ15=3),TVoeD!$E$22,
IF(AND($BJ15=17,$AZ15=4),TVoeD!$F$22,
IF(AND($BJ15=17,$AZ15=5),TVoeD!$G$22,
IF(AND($BJ15=17,$AZ15=6),TVoeD!$H$22,
IF(AND($BJ15=18,$AZ15=1),TVoeD!$C$23,
IF(AND($BJ15=18,$AZ15=2),TVoeD!$D$23,
IF(AND($BJ15=18,$AZ15=4),TVoeD!$F$23,
IF(AND($BJ15=18,$AZ15=5),TVoeD!$G$23,
IF(AND($BJ15=18,$AZ15=6),TVoeD!$H$23,
IF(AND($BJ15=9,$AZ15=1),TVoeD!$C$24,
IF(AND($BJ15=9,$AZ15=2),TVoeD!$D$24,
IF(AND($BJ15=9,$AZ15=3),TVoeD!$E$24,
IF(AND($BJ15=9,$AZ15=4),TVoeD!$F$24,
IF(AND($BJ15=9,$AZ15=5),TVoeD!$G$24,
IF(AND($BJ15=9,$AZ15=6),TVoeD!$H$24,
IF(AND($BJ15=3,$AZ15=1),TVoeD!$C$25,
IF(AND($BJ15=3,$AZ15=2),TVoeD!$D$25,
IF(AND($BJ15=3,$AZ15=3),TVoeD!$E$25,
IF(AND($BJ15=3,$AZ15=4),TVoeD!$F$25,
IF(AND($BJ15=3,$AZ15=5),TVoeD!$G$25,
IF(AND($BJ15=3,$AZ15=6),TVoeD!$H$25,
)))))))))))))))))))))))))))))))))))))))))))))))))))))</f>
        <v>0</v>
      </c>
      <c r="BN15" s="13">
        <f>IF(AND($BJ15=4,BA15=1),TVoeD!$C$17,
IF(AND($BJ15=4,BA15=2),TVoeD!$D$17,
IF(AND($BJ15=4,BA15=3),TVoeD!$E$17,
IF(AND($BJ15=4,BA15=4),TVoeD!$F$17,
IF(AND($BJ15=4,BA15=5),TVoeD!$G$17,
IF(AND($BJ15=4,BA15=6),TVoeD!$H$17,
IF(AND($BJ15="8a",BA15=1),TVoeD!$C$18,
IF(AND($BJ15="8a",BA15=2),TVoeD!$D$18,
IF(AND($BJ15="8a",BA15=3),TVoeD!$E$18,
IF(AND($BJ15="8a",BA15=4),TVoeD!$F$18,
IF(AND($BJ15="8a",BA15=5),TVoeD!$G$18,
IF(AND($BJ15="8a",BA15=6),TVoeD!$H$18,
IF(AND($BJ15=13,BA15=1),TVoeD!$C$19,
IF(AND($BJ15=13,BA15=2),TVoeD!$D$19,
IF(AND($BJ15=13,BA15=3),TVoeD!$E$19,
IF(AND($BJ15=13,BA15=4),TVoeD!$F$19,
IF(AND($BJ15=13,BA15=5),TVoeD!$G$19,
IF(AND($BJ15=13,BA15=6),TVoeD!$H$19,
IF(AND($BJ15=15,BA15=1),TVoeD!$C$20,
IF(AND($BJ15=15,BA15=2),TVoeD!$D$20,
IF(AND($BJ15=15,BA15=3),TVoeD!$E$20,
IF(AND($BJ15=15,BA15=4),TVoeD!$F$20,
IF(AND($BJ15=15,BA15=5),TVoeD!$G$20,
IF(AND($BJ15=15,BA15=6),TVoeD!$H$20,
IF(AND($BJ15=16,BA15=1),TVoeD!$C$21,
IF(AND($BJ15=16,BA15=2),TVoeD!$D$21,
IF(AND($BJ15=16,BA15=3),TVoeD!$E$21,
IF(AND($BJ15=16,BA15=4),TVoeD!$F$21,
IF(AND($BJ15=16,BA15=5),TVoeD!$G$21,
IF(AND($BJ15=16,BA15=6),TVoeD!$H$21,
IF(AND($BJ15=17,BA15=1),TVoeD!$C$22,
IF(AND($BJ15=17,BA15=2),TVoeD!$D$22,
IF(AND($BJ15=17,BA15=3),TVoeD!$E$22,
IF(AND($BJ15=17,BA15=4),TVoeD!$F$22,
IF(AND($BJ15=17,BA15=5),TVoeD!$G$22,
IF(AND($BJ15=17,BA15=6),TVoeD!$H$22,
IF(AND($BJ15=18,BA15=1),TVoeD!$C$23,
IF(AND($BJ15=18,BA15=2),TVoeD!$D$23,
IF(AND($BJ15=18,BA15=4),TVoeD!$F$23,
IF(AND($BJ15=18,BA15=5),TVoeD!$G$23,
IF(AND($BJ15=18,BA15=6),TVoeD!$H$23,
IF(AND($BJ15=9,BA15=1),TVoeD!$C$24,
IF(AND($BJ15=9,BA15=2),TVoeD!$D$24,
IF(AND($BJ15=9,BA15=3),TVoeD!$E$24,
IF(AND($BJ15=9,BA15=4),TVoeD!$F$24,
IF(AND($BJ15=9,BA15=5),TVoeD!$G$24,
IF(AND($BJ15=9,BA15=6),TVoeD!$H$24,
IF(AND($BJ15=3,BA15=1),TVoeD!$C$25,
IF(AND($BJ15=3,BA15=2),TVoeD!$D$25,
IF(AND($BJ15=3,BA15=3),TVoeD!$E$25,
IF(AND($BJ15=3,BA15=4),TVoeD!$F$25,
IF(AND($BJ15=3,BA15=5),TVoeD!$G$25,
IF(AND($BJ15=3,BA15=6),TVoeD!$H$25,
)))))))))))))))))))))))))))))))))))))))))))))))))))))</f>
        <v>0</v>
      </c>
      <c r="BO15" s="13">
        <f>IF(AND($BJ15=4,BB15=1),TVoeD!$C$17,
IF(AND($BJ15=4,BB15=2),TVoeD!$D$17,
IF(AND($BJ15=4,BB15=3),TVoeD!$E$17,
IF(AND($BJ15=4,BB15=4),TVoeD!$F$17,
IF(AND($BJ15=4,BB15=5),TVoeD!$G$17,
IF(AND($BJ15=4,BB15=6),TVoeD!$H$17,
IF(AND($BJ15="8a",BB15=1),TVoeD!$C$18,
IF(AND($BJ15="8a",BB15=2),TVoeD!$D$18,
IF(AND($BJ15="8a",BB15=3),TVoeD!$E$18,
IF(AND($BJ15="8a",BB15=4),TVoeD!$F$18,
IF(AND($BJ15="8a",BB15=5),TVoeD!$G$18,
IF(AND($BJ15="8a",BB15=6),TVoeD!$H$18,
IF(AND($BJ15=13,BB15=1),TVoeD!$C$19,
IF(AND($BJ15=13,BB15=2),TVoeD!$D$19,
IF(AND($BJ15=13,BB15=3),TVoeD!$E$19,
IF(AND($BJ15=13,BB15=4),TVoeD!$F$19,
IF(AND($BJ15=13,BB15=5),TVoeD!$G$19,
IF(AND($BJ15=13,BB15=6),TVoeD!$H$19,
IF(AND($BJ15=15,BB15=1),TVoeD!$C$20,
IF(AND($BJ15=15,BB15=2),TVoeD!$D$20,
IF(AND($BJ15=15,BB15=3),TVoeD!$E$20,
IF(AND($BJ15=15,BB15=4),TVoeD!$F$20,
IF(AND($BJ15=15,BB15=5),TVoeD!$G$20,
IF(AND($BJ15=15,BB15=6),TVoeD!$H$20,
IF(AND($BJ15=16,BB15=1),TVoeD!$C$21,
IF(AND($BJ15=16,BB15=2),TVoeD!$D$21,
IF(AND($BJ15=16,BB15=3),TVoeD!$E$21,
IF(AND($BJ15=16,BB15=4),TVoeD!$F$21,
IF(AND($BJ15=16,BB15=5),TVoeD!$G$21,
IF(AND($BJ15=16,BB15=6),TVoeD!$H$21,
IF(AND($BJ15=17,BB15=1),TVoeD!$C$22,
IF(AND($BJ15=17,BB15=2),TVoeD!$D$22,
IF(AND($BJ15=17,BB15=3),TVoeD!$E$22,
IF(AND($BJ15=17,BB15=4),TVoeD!$F$22,
IF(AND($BJ15=17,BB15=5),TVoeD!$G$22,
IF(AND($BJ15=17,BB15=6),TVoeD!$H$22,
IF(AND($BJ15=18,BB15=1),TVoeD!$C$23,
IF(AND($BJ15=18,BB15=2),TVoeD!$D$23,
IF(AND($BJ15=18,BB15=4),TVoeD!$F$23,
IF(AND($BJ15=18,BB15=5),TVoeD!$G$23,
IF(AND($BJ15=18,BB15=6),TVoeD!$H$23,
IF(AND($BJ15=9,BB15=1),TVoeD!$C$24,
IF(AND($BJ15=9,BB15=2),TVoeD!$D$24,
IF(AND($BJ15=9,BB15=3),TVoeD!$E$24,
IF(AND($BJ15=9,BB15=4),TVoeD!$F$24,
IF(AND($BJ15=9,BB15=5),TVoeD!$G$24,
IF(AND($BJ15=9,BB15=6),TVoeD!$H$24,
IF(AND($BJ15=3,BB15=1),TVoeD!$C$25,
IF(AND($BJ15=3,BB15=2),TVoeD!$D$25,
IF(AND($BJ15=3,BB15=3),TVoeD!$E$25,
IF(AND($BJ15=3,BB15=4),TVoeD!$F$25,
IF(AND($BJ15=3,BB15=5),TVoeD!$G$25,
IF(AND($BJ15=3,BB15=6),TVoeD!$H$25,
)))))))))))))))))))))))))))))))))))))))))))))))))))))</f>
        <v>0</v>
      </c>
      <c r="BP15" s="13">
        <f>IF(AND($BJ15=4,BC15=1),TVoeD!$C$17,
IF(AND($BJ15=4,BC15=2),TVoeD!$D$17,
IF(AND($BJ15=4,BC15=3),TVoeD!$E$17,
IF(AND($BJ15=4,BC15=4),TVoeD!$F$17,
IF(AND($BJ15=4,BC15=5),TVoeD!$G$17,
IF(AND($BJ15=4,BC15=6),TVoeD!$H$17,
IF(AND($BJ15="8a",BC15=1),TVoeD!$C$18,
IF(AND($BJ15="8a",BC15=2),TVoeD!$D$18,
IF(AND($BJ15="8a",BC15=3),TVoeD!$E$18,
IF(AND($BJ15="8a",BC15=4),TVoeD!$F$18,
IF(AND($BJ15="8a",BC15=5),TVoeD!$G$18,
IF(AND($BJ15="8a",BC15=6),TVoeD!$H$18,
IF(AND($BJ15=13,BC15=1),TVoeD!$C$19,
IF(AND($BJ15=13,BC15=2),TVoeD!$D$19,
IF(AND($BJ15=13,BC15=3),TVoeD!$E$19,
IF(AND($BJ15=13,BC15=4),TVoeD!$F$19,
IF(AND($BJ15=13,BC15=5),TVoeD!$G$19,
IF(AND($BJ15=13,BC15=6),TVoeD!$H$19,
IF(AND($BJ15=15,BC15=1),TVoeD!$C$20,
IF(AND($BJ15=15,BC15=2),TVoeD!$D$20,
IF(AND($BJ15=15,BC15=3),TVoeD!$E$20,
IF(AND($BJ15=15,BC15=4),TVoeD!$F$20,
IF(AND($BJ15=15,BC15=5),TVoeD!$G$20,
IF(AND($BJ15=15,BC15=6),TVoeD!$H$20,
IF(AND($BJ15=16,BC15=1),TVoeD!$C$21,
IF(AND($BJ15=16,BC15=2),TVoeD!$D$21,
IF(AND($BJ15=16,BC15=3),TVoeD!$E$21,
IF(AND($BJ15=16,BC15=4),TVoeD!$F$21,
IF(AND($BJ15=16,BC15=5),TVoeD!$G$21,
IF(AND($BJ15=16,BC15=6),TVoeD!$H$21,
IF(AND($BJ15=17,BC15=1),TVoeD!$C$22,
IF(AND($BJ15=17,BC15=2),TVoeD!$D$22,
IF(AND($BJ15=17,BC15=3),TVoeD!$E$22,
IF(AND($BJ15=17,BC15=4),TVoeD!$F$22,
IF(AND($BJ15=17,BC15=5),TVoeD!$G$22,
IF(AND($BJ15=17,BC15=6),TVoeD!$H$22,
IF(AND($BJ15=18,BC15=1),TVoeD!$C$23,
IF(AND($BJ15=18,BC15=2),TVoeD!$D$23,
IF(AND($BJ15=18,BC15=4),TVoeD!$F$23,
IF(AND($BJ15=18,BC15=5),TVoeD!$G$23,
IF(AND($BJ15=18,BC15=6),TVoeD!$H$23,
IF(AND($BJ15=9,BC15=1),TVoeD!$C$24,
IF(AND($BJ15=9,BC15=2),TVoeD!$D$24,
IF(AND($BJ15=9,BC15=3),TVoeD!$E$24,
IF(AND($BJ15=9,BC15=4),TVoeD!$F$24,
IF(AND($BJ15=9,BC15=5),TVoeD!$G$24,
IF(AND($BJ15=9,BC15=6),TVoeD!$H$24,
IF(AND($BJ15=3,BC15=1),TVoeD!$C$25,
IF(AND($BJ15=3,BC15=2),TVoeD!$D$25,
IF(AND($BJ15=3,BC15=3),TVoeD!$E$25,
IF(AND($BJ15=3,BC15=4),TVoeD!$F$25,
IF(AND($BJ15=3,BC15=5),TVoeD!$G$25,
IF(AND($BJ15=3,BC15=6),TVoeD!$H$25,
)))))))))))))))))))))))))))))))))))))))))))))))))))))</f>
        <v>0</v>
      </c>
      <c r="BQ15" s="13">
        <f>IF(AND($BJ15=4,BD15=1),TVoeD!$C$17,
IF(AND($BJ15=4,BD15=2),TVoeD!$D$17,
IF(AND($BJ15=4,BD15=3),TVoeD!$E$17,
IF(AND($BJ15=4,BD15=4),TVoeD!$F$17,
IF(AND($BJ15=4,BD15=5),TVoeD!$G$17,
IF(AND($BJ15=4,BD15=6),TVoeD!$H$17,
IF(AND($BJ15="8a",BD15=1),TVoeD!$C$18,
IF(AND($BJ15="8a",BD15=2),TVoeD!$D$18,
IF(AND($BJ15="8a",BD15=3),TVoeD!$E$18,
IF(AND($BJ15="8a",BD15=4),TVoeD!$F$18,
IF(AND($BJ15="8a",BD15=5),TVoeD!$G$18,
IF(AND($BJ15="8a",BD15=6),TVoeD!$H$18,
IF(AND($BJ15=13,BD15=1),TVoeD!$C$19,
IF(AND($BJ15=13,BD15=2),TVoeD!$D$19,
IF(AND($BJ15=13,BD15=3),TVoeD!$E$19,
IF(AND($BJ15=13,BD15=4),TVoeD!$F$19,
IF(AND($BJ15=13,BD15=5),TVoeD!$G$19,
IF(AND($BJ15=13,BD15=6),TVoeD!$H$19,
IF(AND($BJ15=15,BD15=1),TVoeD!$C$20,
IF(AND($BJ15=15,BD15=2),TVoeD!$D$20,
IF(AND($BJ15=15,BD15=3),TVoeD!$E$20,
IF(AND($BJ15=15,BD15=4),TVoeD!$F$20,
IF(AND($BJ15=15,BD15=5),TVoeD!$G$20,
IF(AND($BJ15=15,BD15=6),TVoeD!$H$20,
IF(AND($BJ15=16,BD15=1),TVoeD!$C$21,
IF(AND($BJ15=16,BD15=2),TVoeD!$D$21,
IF(AND($BJ15=16,BD15=3),TVoeD!$E$21,
IF(AND($BJ15=16,BD15=4),TVoeD!$F$21,
IF(AND($BJ15=16,BD15=5),TVoeD!$G$21,
IF(AND($BJ15=16,BD15=6),TVoeD!$H$21,
IF(AND($BJ15=17,BD15=1),TVoeD!$C$22,
IF(AND($BJ15=17,BD15=2),TVoeD!$D$22,
IF(AND($BJ15=17,BD15=3),TVoeD!$E$22,
IF(AND($BJ15=17,BD15=4),TVoeD!$F$22,
IF(AND($BJ15=17,BD15=5),TVoeD!$G$22,
IF(AND($BJ15=17,BD15=6),TVoeD!$H$22,
IF(AND($BJ15=18,BD15=1),TVoeD!$C$23,
IF(AND($BJ15=18,BD15=2),TVoeD!$D$23,
IF(AND($BJ15=18,BD15=4),TVoeD!$F$23,
IF(AND($BJ15=18,BD15=5),TVoeD!$G$23,
IF(AND($BJ15=18,BD15=6),TVoeD!$H$23,
IF(AND($BJ15=9,BD15=1),TVoeD!$C$24,
IF(AND($BJ15=9,BD15=2),TVoeD!$D$24,
IF(AND($BJ15=9,BD15=3),TVoeD!$E$24,
IF(AND($BJ15=9,BD15=4),TVoeD!$F$24,
IF(AND($BJ15=9,BD15=5),TVoeD!$G$24,
IF(AND($BJ15=9,BD15=6),TVoeD!$H$24,
IF(AND($BJ15=3,BD15=1),TVoeD!$C$25,
IF(AND($BJ15=3,BD15=2),TVoeD!$D$25,
IF(AND($BJ15=3,BD15=3),TVoeD!$E$25,
IF(AND($BJ15=3,BD15=4),TVoeD!$F$25,
IF(AND($BJ15=3,BD15=5),TVoeD!$G$25,
IF(AND($BJ15=3,BD15=6),TVoeD!$H$25,
)))))))))))))))))))))))))))))))))))))))))))))))))))))</f>
        <v>0</v>
      </c>
      <c r="BR15" s="13">
        <f>IF(AND($BJ15=4,BE15=1),TVoeD!$C$17,
IF(AND($BJ15=4,BE15=2),TVoeD!$D$17,
IF(AND($BJ15=4,BE15=3),TVoeD!$E$17,
IF(AND($BJ15=4,BE15=4),TVoeD!$F$17,
IF(AND($BJ15=4,BE15=5),TVoeD!$G$17,
IF(AND($BJ15=4,BE15=6),TVoeD!$H$17,
IF(AND($BJ15="8a",BE15=1),TVoeD!$C$18,
IF(AND($BJ15="8a",BE15=2),TVoeD!$D$18,
IF(AND($BJ15="8a",BE15=3),TVoeD!$E$18,
IF(AND($BJ15="8a",BE15=4),TVoeD!$F$18,
IF(AND($BJ15="8a",BE15=5),TVoeD!$G$18,
IF(AND($BJ15="8a",BE15=6),TVoeD!$H$18,
IF(AND($BJ15=13,BE15=1),TVoeD!$C$19,
IF(AND($BJ15=13,BE15=2),TVoeD!$D$19,
IF(AND($BJ15=13,BE15=3),TVoeD!$E$19,
IF(AND($BJ15=13,BE15=4),TVoeD!$F$19,
IF(AND($BJ15=13,BE15=5),TVoeD!$G$19,
IF(AND($BJ15=13,BE15=6),TVoeD!$H$19,
IF(AND($BJ15=15,BE15=1),TVoeD!$C$20,
IF(AND($BJ15=15,BE15=2),TVoeD!$D$20,
IF(AND($BJ15=15,BE15=3),TVoeD!$E$20,
IF(AND($BJ15=15,BE15=4),TVoeD!$F$20,
IF(AND($BJ15=15,BE15=5),TVoeD!$G$20,
IF(AND($BJ15=15,BE15=6),TVoeD!$H$20,
IF(AND($BJ15=16,BE15=1),TVoeD!$C$21,
IF(AND($BJ15=16,BE15=2),TVoeD!$D$21,
IF(AND($BJ15=16,BE15=3),TVoeD!$E$21,
IF(AND($BJ15=16,BE15=4),TVoeD!$F$21,
IF(AND($BJ15=16,BE15=5),TVoeD!$G$21,
IF(AND($BJ15=16,BE15=6),TVoeD!$H$21,
IF(AND($BJ15=17,BE15=1),TVoeD!$C$22,
IF(AND($BJ15=17,BE15=2),TVoeD!$D$22,
IF(AND($BJ15=17,BE15=3),TVoeD!$E$22,
IF(AND($BJ15=17,BE15=4),TVoeD!$F$22,
IF(AND($BJ15=17,BE15=5),TVoeD!$G$22,
IF(AND($BJ15=17,BE15=6),TVoeD!$H$22,
IF(AND($BJ15=18,BE15=1),TVoeD!$C$23,
IF(AND($BJ15=18,BE15=2),TVoeD!$D$23,
IF(AND($BJ15=18,BE15=4),TVoeD!$F$23,
IF(AND($BJ15=18,BE15=5),TVoeD!$G$23,
IF(AND($BJ15=18,BE15=6),TVoeD!$H$23,
IF(AND($BJ15=9,BE15=1),TVoeD!$C$24,
IF(AND($BJ15=9,BE15=2),TVoeD!$D$24,
IF(AND($BJ15=9,BE15=3),TVoeD!$E$24,
IF(AND($BJ15=9,BE15=4),TVoeD!$F$24,
IF(AND($BJ15=9,BE15=5),TVoeD!$G$24,
IF(AND($BJ15=9,BE15=6),TVoeD!$H$24,
IF(AND($BJ15=3,BE15=1),TVoeD!$C$25,
IF(AND($BJ15=3,BE15=2),TVoeD!$D$25,
IF(AND($BJ15=3,BE15=3),TVoeD!$E$25,
IF(AND($BJ15=3,BE15=4),TVoeD!$F$25,
IF(AND($BJ15=3,BE15=5),TVoeD!$G$25,
IF(AND($BJ15=3,BE15=6),TVoeD!$H$25,
)))))))))))))))))))))))))))))))))))))))))))))))))))))</f>
        <v>0</v>
      </c>
      <c r="BS15" s="13">
        <f>IF(AND($BJ15=4,BF15=1),TVoeD!$C$17,
IF(AND($BJ15=4,BF15=2),TVoeD!$D$17,
IF(AND($BJ15=4,BF15=3),TVoeD!$E$17,
IF(AND($BJ15=4,BF15=4),TVoeD!$F$17,
IF(AND($BJ15=4,BF15=5),TVoeD!$G$17,
IF(AND($BJ15=4,BF15=6),TVoeD!$H$17,
IF(AND($BJ15="8a",BF15=1),TVoeD!$C$18,
IF(AND($BJ15="8a",BF15=2),TVoeD!$D$18,
IF(AND($BJ15="8a",BF15=3),TVoeD!$E$18,
IF(AND($BJ15="8a",BF15=4),TVoeD!$F$18,
IF(AND($BJ15="8a",BF15=5),TVoeD!$G$18,
IF(AND($BJ15="8a",BF15=6),TVoeD!$H$18,
IF(AND($BJ15=13,BF15=1),TVoeD!$C$19,
IF(AND($BJ15=13,BF15=2),TVoeD!$D$19,
IF(AND($BJ15=13,BF15=3),TVoeD!$E$19,
IF(AND($BJ15=13,BF15=4),TVoeD!$F$19,
IF(AND($BJ15=13,BF15=5),TVoeD!$G$19,
IF(AND($BJ15=13,BF15=6),TVoeD!$H$19,
IF(AND($BJ15=15,BF15=1),TVoeD!$C$20,
IF(AND($BJ15=15,BF15=2),TVoeD!$D$20,
IF(AND($BJ15=15,BF15=3),TVoeD!$E$20,
IF(AND($BJ15=15,BF15=4),TVoeD!$F$20,
IF(AND($BJ15=15,BF15=5),TVoeD!$G$20,
IF(AND($BJ15=15,BF15=6),TVoeD!$H$20,
IF(AND($BJ15=16,BF15=1),TVoeD!$C$21,
IF(AND($BJ15=16,BF15=2),TVoeD!$D$21,
IF(AND($BJ15=16,BF15=3),TVoeD!$E$21,
IF(AND($BJ15=16,BF15=4),TVoeD!$F$21,
IF(AND($BJ15=16,BF15=5),TVoeD!$G$21,
IF(AND($BJ15=16,BF15=6),TVoeD!$H$21,
IF(AND($BJ15=17,BF15=1),TVoeD!$C$22,
IF(AND($BJ15=17,BF15=2),TVoeD!$D$22,
IF(AND($BJ15=17,BF15=3),TVoeD!$E$22,
IF(AND($BJ15=17,BF15=4),TVoeD!$F$22,
IF(AND($BJ15=17,BF15=5),TVoeD!$G$22,
IF(AND($BJ15=17,BF15=6),TVoeD!$H$22,
IF(AND($BJ15=18,BF15=1),TVoeD!$C$23,
IF(AND($BJ15=18,BF15=2),TVoeD!$D$23,
IF(AND($BJ15=18,BF15=4),TVoeD!$F$23,
IF(AND($BJ15=18,BF15=5),TVoeD!$G$23,
IF(AND($BJ15=18,BF15=6),TVoeD!$H$23,
IF(AND($BJ15=9,BF15=1),TVoeD!$C$24,
IF(AND($BJ15=9,BF15=2),TVoeD!$D$24,
IF(AND($BJ15=9,BF15=3),TVoeD!$E$24,
IF(AND($BJ15=9,BF15=4),TVoeD!$F$24,
IF(AND($BJ15=9,BF15=5),TVoeD!$G$24,
IF(AND($BJ15=9,BF15=6),TVoeD!$H$24,
IF(AND($BJ15=3,BF15=1),TVoeD!$C$25,
IF(AND($BJ15=3,BF15=2),TVoeD!$D$25,
IF(AND($BJ15=3,BF15=3),TVoeD!$E$25,
IF(AND($BJ15=3,BF15=4),TVoeD!$F$25,
IF(AND($BJ15=3,BF15=5),TVoeD!$G$25,
IF(AND($BJ15=3,BF15=6),TVoeD!$H$25,
)))))))))))))))))))))))))))))))))))))))))))))))))))))</f>
        <v>0</v>
      </c>
      <c r="BT15" s="13">
        <f>IF(AND($BJ15=4,BG15=1),TVoeD!$C$17,
IF(AND($BJ15=4,BG15=2),TVoeD!$D$17,
IF(AND($BJ15=4,BG15=3),TVoeD!$E$17,
IF(AND($BJ15=4,BG15=4),TVoeD!$F$17,
IF(AND($BJ15=4,BG15=5),TVoeD!$G$17,
IF(AND($BJ15=4,BG15=6),TVoeD!$H$17,
IF(AND($BJ15="8a",BG15=1),TVoeD!$C$18,
IF(AND($BJ15="8a",BG15=2),TVoeD!$D$18,
IF(AND($BJ15="8a",BG15=3),TVoeD!$E$18,
IF(AND($BJ15="8a",BG15=4),TVoeD!$F$18,
IF(AND($BJ15="8a",BG15=5),TVoeD!$G$18,
IF(AND($BJ15="8a",BG15=6),TVoeD!$H$18,
IF(AND($BJ15=13,BG15=1),TVoeD!$C$19,
IF(AND($BJ15=13,BG15=2),TVoeD!$D$19,
IF(AND($BJ15=13,BG15=3),TVoeD!$E$19,
IF(AND($BJ15=13,BG15=4),TVoeD!$F$19,
IF(AND($BJ15=13,BG15=5),TVoeD!$G$19,
IF(AND($BJ15=13,BG15=6),TVoeD!$H$19,
IF(AND($BJ15=15,BG15=1),TVoeD!$C$20,
IF(AND($BJ15=15,BG15=2),TVoeD!$D$20,
IF(AND($BJ15=15,BG15=3),TVoeD!$E$20,
IF(AND($BJ15=15,BG15=4),TVoeD!$F$20,
IF(AND($BJ15=15,BG15=5),TVoeD!$G$20,
IF(AND($BJ15=15,BG15=6),TVoeD!$H$20,
IF(AND($BJ15=16,BG15=1),TVoeD!$C$21,
IF(AND($BJ15=16,BG15=2),TVoeD!$D$21,
IF(AND($BJ15=16,BG15=3),TVoeD!$E$21,
IF(AND($BJ15=16,BG15=4),TVoeD!$F$21,
IF(AND($BJ15=16,BG15=5),TVoeD!$G$21,
IF(AND($BJ15=16,BG15=6),TVoeD!$H$21,
IF(AND($BJ15=17,BG15=1),TVoeD!$C$22,
IF(AND($BJ15=17,BG15=2),TVoeD!$D$22,
IF(AND($BJ15=17,BG15=3),TVoeD!$E$22,
IF(AND($BJ15=17,BG15=4),TVoeD!$F$22,
IF(AND($BJ15=17,BG15=5),TVoeD!$G$22,
IF(AND($BJ15=17,BG15=6),TVoeD!$H$22,
IF(AND($BJ15=18,BG15=1),TVoeD!$C$23,
IF(AND($BJ15=18,BG15=2),TVoeD!$D$23,
IF(AND($BJ15=18,BG15=4),TVoeD!$F$23,
IF(AND($BJ15=18,BG15=5),TVoeD!$G$23,
IF(AND($BJ15=18,BG15=6),TVoeD!$H$23,
IF(AND($BJ15=9,BG15=1),TVoeD!$C$24,
IF(AND($BJ15=9,BG15=2),TVoeD!$D$24,
IF(AND($BJ15=9,BG15=3),TVoeD!$E$24,
IF(AND($BJ15=9,BG15=4),TVoeD!$F$24,
IF(AND($BJ15=9,BG15=5),TVoeD!$G$24,
IF(AND($BJ15=9,BG15=6),TVoeD!$H$24,
IF(AND($BJ15=3,BG15=1),TVoeD!$C$25,
IF(AND($BJ15=3,BG15=2),TVoeD!$D$25,
IF(AND($BJ15=3,BG15=3),TVoeD!$E$25,
IF(AND($BJ15=3,BG15=4),TVoeD!$F$25,
IF(AND($BJ15=3,BG15=5),TVoeD!$G$25,
IF(AND($BJ15=3,BG15=6),TVoeD!$H$25,
)))))))))))))))))))))))))))))))))))))))))))))))))))))</f>
        <v>0</v>
      </c>
      <c r="BU15" s="13">
        <f>IF(AND($BJ15=4,BH15=1),TVoeD!$C$17,
IF(AND($BJ15=4,BH15=2),TVoeD!$D$17,
IF(AND($BJ15=4,BH15=3),TVoeD!$E$17,
IF(AND($BJ15=4,BH15=4),TVoeD!$F$17,
IF(AND($BJ15=4,BH15=5),TVoeD!$G$17,
IF(AND($BJ15=4,BH15=6),TVoeD!$H$17,
IF(AND($BJ15="8a",BH15=1),TVoeD!$C$18,
IF(AND($BJ15="8a",BH15=2),TVoeD!$D$18,
IF(AND($BJ15="8a",BH15=3),TVoeD!$E$18,
IF(AND($BJ15="8a",BH15=4),TVoeD!$F$18,
IF(AND($BJ15="8a",BH15=5),TVoeD!$G$18,
IF(AND($BJ15="8a",BH15=6),TVoeD!$H$18,
IF(AND($BJ15=13,BH15=1),TVoeD!$C$19,
IF(AND($BJ15=13,BH15=2),TVoeD!$D$19,
IF(AND($BJ15=13,BH15=3),TVoeD!$E$19,
IF(AND($BJ15=13,BH15=4),TVoeD!$F$19,
IF(AND($BJ15=13,BH15=5),TVoeD!$G$19,
IF(AND($BJ15=13,BH15=6),TVoeD!$H$19,
IF(AND($BJ15=15,BH15=1),TVoeD!$C$20,
IF(AND($BJ15=15,BH15=2),TVoeD!$D$20,
IF(AND($BJ15=15,BH15=3),TVoeD!$E$20,
IF(AND($BJ15=15,BH15=4),TVoeD!$F$20,
IF(AND($BJ15=15,BH15=5),TVoeD!$G$20,
IF(AND($BJ15=15,BH15=6),TVoeD!$H$20,
IF(AND($BJ15=16,BH15=1),TVoeD!$C$21,
IF(AND($BJ15=16,BH15=2),TVoeD!$D$21,
IF(AND($BJ15=16,BH15=3),TVoeD!$E$21,
IF(AND($BJ15=16,BH15=4),TVoeD!$F$21,
IF(AND($BJ15=16,BH15=5),TVoeD!$G$21,
IF(AND($BJ15=16,BH15=6),TVoeD!$H$21,
IF(AND($BJ15=17,BH15=1),TVoeD!$C$22,
IF(AND($BJ15=17,BH15=2),TVoeD!$D$22,
IF(AND($BJ15=17,BH15=3),TVoeD!$E$22,
IF(AND($BJ15=17,BH15=4),TVoeD!$F$22,
IF(AND($BJ15=17,BH15=5),TVoeD!$G$22,
IF(AND($BJ15=17,BH15=6),TVoeD!$H$22,
IF(AND($BJ15=18,BH15=1),TVoeD!$C$23,
IF(AND($BJ15=18,BH15=2),TVoeD!$D$23,
IF(AND($BJ15=18,BH15=4),TVoeD!$F$23,
IF(AND($BJ15=18,BH15=5),TVoeD!$G$23,
IF(AND($BJ15=18,BH15=6),TVoeD!$H$23,
IF(AND($BJ15=9,BH15=1),TVoeD!$C$24,
IF(AND($BJ15=9,BH15=2),TVoeD!$D$24,
IF(AND($BJ15=9,BH15=3),TVoeD!$E$24,
IF(AND($BJ15=9,BH15=4),TVoeD!$F$24,
IF(AND($BJ15=9,BH15=5),TVoeD!$G$24,
IF(AND($BJ15=9,BH15=6),TVoeD!$H$24,
IF(AND($BJ15=3,BH15=1),TVoeD!$C$25,
IF(AND($BJ15=3,BH15=2),TVoeD!$D$25,
IF(AND($BJ15=3,BH15=3),TVoeD!$E$25,
IF(AND($BJ15=3,BH15=4),TVoeD!$F$25,
IF(AND($BJ15=3,BH15=5),TVoeD!$G$25,
IF(AND($BJ15=3,BH15=6),TVoeD!$H$25,
)))))))))))))))))))))))))))))))))))))))))))))))))))))</f>
        <v>0</v>
      </c>
      <c r="BV15" s="13">
        <f>IF(AND($BJ15=4,BI15=1),TVoeD!$C$17,
IF(AND($BJ15=4,BI15=2),TVoeD!$D$17,
IF(AND($BJ15=4,BI15=3),TVoeD!$E$17,
IF(AND($BJ15=4,BI15=4),TVoeD!$F$17,
IF(AND($BJ15=4,BI15=5),TVoeD!$G$17,
IF(AND($BJ15=4,BI15=6),TVoeD!$H$17,
IF(AND($BJ15="8a",BI15=1),TVoeD!$C$18,
IF(AND($BJ15="8a",BI15=2),TVoeD!$D$18,
IF(AND($BJ15="8a",BI15=3),TVoeD!$E$18,
IF(AND($BJ15="8a",BI15=4),TVoeD!$F$18,
IF(AND($BJ15="8a",BI15=5),TVoeD!$G$18,
IF(AND($BJ15="8a",BI15=6),TVoeD!$H$18,
IF(AND($BJ15=13,BI15=1),TVoeD!$C$19,
IF(AND($BJ15=13,BI15=2),TVoeD!$D$19,
IF(AND($BJ15=13,BI15=3),TVoeD!$E$19,
IF(AND($BJ15=13,BI15=4),TVoeD!$F$19,
IF(AND($BJ15=13,BI15=5),TVoeD!$G$19,
IF(AND($BJ15=13,BI15=6),TVoeD!$H$19,
IF(AND($BJ15=15,BI15=1),TVoeD!$C$20,
IF(AND($BJ15=15,BI15=2),TVoeD!$D$20,
IF(AND($BJ15=15,BI15=3),TVoeD!$E$20,
IF(AND($BJ15=15,BI15=4),TVoeD!$F$20,
IF(AND($BJ15=15,BI15=5),TVoeD!$G$20,
IF(AND($BJ15=15,BI15=6),TVoeD!$H$20,
IF(AND($BJ15=16,BI15=1),TVoeD!$C$21,
IF(AND($BJ15=16,BI15=2),TVoeD!$D$21,
IF(AND($BJ15=16,BI15=3),TVoeD!$E$21,
IF(AND($BJ15=16,BI15=4),TVoeD!$F$21,
IF(AND($BJ15=16,BI15=5),TVoeD!$G$21,
IF(AND($BJ15=16,BI15=6),TVoeD!$H$21,
IF(AND($BJ15=17,BI15=1),TVoeD!$C$22,
IF(AND($BJ15=17,BI15=2),TVoeD!$D$22,
IF(AND($BJ15=17,BI15=3),TVoeD!$E$22,
IF(AND($BJ15=17,BI15=4),TVoeD!$F$22,
IF(AND($BJ15=17,BI15=5),TVoeD!$G$22,
IF(AND($BJ15=17,BI15=6),TVoeD!$H$22,
IF(AND($BJ15=18,BI15=1),TVoeD!$C$23,
IF(AND($BJ15=18,BI15=2),TVoeD!$D$23,
IF(AND($BJ15=18,BI15=4),TVoeD!$F$23,
IF(AND($BJ15=18,BI15=5),TVoeD!$G$23,
IF(AND($BJ15=18,BI15=6),TVoeD!$H$23,
IF(AND($BJ15=9,BI15=1),TVoeD!$C$24,
IF(AND($BJ15=9,BI15=2),TVoeD!$D$24,
IF(AND($BJ15=9,BI15=3),TVoeD!$E$24,
IF(AND($BJ15=9,BI15=4),TVoeD!$F$24,
IF(AND($BJ15=9,BI15=5),TVoeD!$G$24,
IF(AND($BJ15=9,BI15=6),TVoeD!$H$24,
IF(AND($BJ15=3,BI15=1),TVoeD!$C$25,
IF(AND($BJ15=3,BI15=2),TVoeD!$D$25,
IF(AND($BJ15=3,BI15=3),TVoeD!$E$25,
IF(AND($BJ15=3,BI15=4),TVoeD!$F$25,
IF(AND($BJ15=3,BI15=5),TVoeD!$G$25,
IF(AND($BJ15=3,BI15=6),TVoeD!$H$25,
)))))))))))))))))))))))))))))))))))))))))))))))))))))</f>
        <v>0</v>
      </c>
      <c r="BW15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5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5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5" s="14">
        <f>Tabelle3[[#This Row],[Wochenarbeitszeit]]/39</f>
        <v>0</v>
      </c>
      <c r="CA15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5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5" s="24">
        <f>Tabelle3[[#This Row],[Gesamt]]-Tabelle3[[#This Row],[Anteil. Jahresbrutto laut TvöD SuE (tatsächl. Stellenanteil, tatsächl. Tätigkeitsmonate)]]</f>
        <v>0</v>
      </c>
      <c r="CD15" s="14" t="e">
        <f>Tabelle3[[#This Row],[Delta Tarif und real]]/Tabelle3[[#This Row],[Anteil. Jahresbrutto laut TvöD SuE (tatsächl. Stellenanteil, tatsächl. Tätigkeitsmonate)]]</f>
        <v>#DIV/0!</v>
      </c>
      <c r="CG15" s="34"/>
      <c r="CH15" s="37"/>
      <c r="CI15" s="37"/>
    </row>
    <row r="16" spans="1:90" s="4" customFormat="1" ht="28" customHeight="1" x14ac:dyDescent="0.2">
      <c r="A16" s="23"/>
      <c r="B16" s="7"/>
      <c r="C16" s="7"/>
      <c r="D16" s="8"/>
      <c r="E16" s="8"/>
      <c r="F16" s="9"/>
      <c r="G16" s="9"/>
      <c r="H16" s="78">
        <f>SUM(F16*SUM(Tabelle3[[#This Row],[Im Januar tätig]]:Tabelle3[[#This Row],[im Dezember tätig]]), G16)</f>
        <v>0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31"/>
      <c r="V16" s="33"/>
      <c r="W16" s="44" t="str">
        <f>IF($U16="","",(DATEDIF($U16,$X16,"M")-Tabelle3[[#This Row],[Arbeitspausen vor Betriebszugehörigkeit (Monate)]])/12)</f>
        <v/>
      </c>
      <c r="X16" s="31"/>
      <c r="Y16" s="33"/>
      <c r="Z16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6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6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6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6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6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6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6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6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6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6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6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6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6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6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6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6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6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6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6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6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6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6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6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6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6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6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6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6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6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6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6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6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6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6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6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6" s="17"/>
      <c r="BK16" s="13">
        <f>IF(AND($BJ16=4,$AX16=1),TVoeD!$C$4,IF(AND($BJ16=4,$AX16=2),TVoeD!$D$4,IF(AND($BJ16=4,$AX16=3),TVoeD!$E$4,IF(AND($BJ16=4,$AX16=4),TVoeD!$F$4,
IF(AND($BJ16=4,$AX16=5),TVoeD!$G$4,
IF(AND($BJ16=4,$AX16=6),TVoeD!$H$4,
IF(AND($BJ16="8a",$AX16=1),TVoeD!$C$5,
IF(AND($BJ16="8a",$AX16=2),TVoeD!$D$5,
IF(AND($BJ16="8a",$AX16=3),TVoeD!$E$5,
IF(AND($BJ16="8a",$AX16=4),TVoeD!$F$5,
IF(AND($BJ16="8a",$AX16=5),TVoeD!$G$5,
IF(AND($BJ16="8a",$AX16=6),TVoeD!$H$5,
IF(AND($BJ16=13,$AX16=1),TVoeD!$C$6,
IF(AND($BJ16=13,$AX16=2),TVoeD!$D$6,
IF(AND($BJ16=13,$AX16=3),TVoeD!$E$6,
IF(AND($BJ16=13,$AX16=4),TVoeD!$F$6,
IF(AND($BJ16=13,$AX16=5),TVoeD!$G$6,
IF(AND($BJ16=13,$AX16=6),TVoeD!$H$6,
IF(AND($BJ16=15,$AX16=1),TVoeD!$C$7,
IF(AND($BJ16=15,$AX16=2),TVoeD!$D$7,
IF(AND($BJ16=15,$AX16=3),TVoeD!$E$7,
IF(AND($BJ16=15,$AX16=4),TVoeD!$F$7,
IF(AND($BJ16=15,$AX16=5),TVoeD!$G$7,
IF(AND($BJ16=15,$AX16=6),TVoeD!$H$7,
IF(AND($BJ16=16,$AX16=1),TVoeD!$C$8,
IF(AND($BJ16=16,$AX16=2),TVoeD!$D$8,
IF(AND($BJ16=16,$AX16=3),TVoeD!$E$8,
IF(AND($BJ16=16,$AX16=4),TVoeD!$F$8,
IF(AND($BJ16=16,$AX16=5),TVoeD!$G$8,
IF(AND($BJ16=16,$AX16=6),TVoeD!$H$8,
IF(AND($BJ16=17,$AX16=1),TVoeD!$C$9,
IF(AND($BJ16=17,$AX16=2),TVoeD!$D$9,
IF(AND($BJ16=17,$AX16=3),TVoeD!$E$9,
IF(AND($BJ16=17,$AX16=4),TVoeD!$F$9,
IF(AND($BJ16=17,$AX16=5),TVoeD!$G$9,
IF(AND($BJ16=17,$AX16=6),TVoeD!$H$9,
IF(AND($BJ16=18,$AX16=1),TVoeD!$C$10,
IF(AND($BJ16=18,$AX16=2),TVoeD!$D$10,
IF(AND($BJ16=18,$AX16=4),TVoeD!$F$10,
IF(AND($BJ16=18,$AX16=5),TVoeD!$G$10,
IF(AND($BJ16=18,$AX16=6),TVoeD!$H$10,
IF(AND($BJ16=9,$AX16=1),TVoeD!$C$11,
IF(AND($BJ16=9,$AX16=2),TVoeD!$D$11,
IF(AND($BJ16=9,$AX16=3),TVoeD!$E$11,
IF(AND($BJ16=9,$AX16=4),TVoeD!$F$11,
IF(AND($BJ16=9,$AX16=5),TVoeD!$G$11,
IF(AND($BJ16=9,$AX16=6),TVoeD!$H$11,
IF(AND($BJ16=3,$AX16=1),TVoeD!$C$12,
IF(AND($BJ16=3,$AX16=2),TVoeD!$D$12,
IF(AND($BJ16=3,$AX16=3),TVoeD!$E$12,
IF(AND($BJ16=3,$AX16=4),TVoeD!$F$12,
IF(AND($BJ16=3,$AX16=5),TVoeD!$G$12,
IF(AND($BJ16=3,$AX16=6),TVoeD!$H$12,
)))))))))))))))))))))))))))))))))))))))))))))))))))))</f>
        <v>0</v>
      </c>
      <c r="BL16" s="13">
        <f>IF(AND($BJ16=4,$AY16=1),TVoeD!$C$4,IF(AND($BJ16=4,$AY16=2),TVoeD!$D$4,IF(AND($BJ16=4,$AY16=3),TVoeD!$E$4,IF(AND($BJ16=4,$AY16=4),TVoeD!$F$4,
IF(AND($BJ16=4,$AY16=5),TVoeD!$G$4,
IF(AND($BJ16=4,$AY16=6),TVoeD!$H$4,
IF(AND($BJ16="8a",$AY16=1),TVoeD!$C$5,
IF(AND($BJ16="8a",$AY16=2),TVoeD!$D$5,
IF(AND($BJ16="8a",$AY16=3),TVoeD!$E$5,
IF(AND($BJ16="8a",$AY16=4),TVoeD!$F$5,
IF(AND($BJ16="8a",$AY16=5),TVoeD!$G$5,
IF(AND($BJ16="8a",$AY16=6),TVoeD!$H$5,
IF(AND($BJ16=13,$AY16=1),TVoeD!$C$6,
IF(AND($BJ16=13,$AY16=2),TVoeD!$D$6,
IF(AND($BJ16=13,$AY16=3),TVoeD!$E$6,
IF(AND($BJ16=13,$AY16=4),TVoeD!$F$6,
IF(AND($BJ16=13,$AY16=5),TVoeD!$G$6,
IF(AND($BJ16=13,$AY16=6),TVoeD!$H$6,
IF(AND($BJ16=15,$AY16=1),TVoeD!$C$7,
IF(AND($BJ16=15,$AY16=2),TVoeD!$D$7,
IF(AND($BJ16=15,$AY16=3),TVoeD!$E$7,
IF(AND($BJ16=15,$AY16=4),TVoeD!$F$7,
IF(AND($BJ16=15,$AY16=5),TVoeD!$G$7,
IF(AND($BJ16=15,$AY16=6),TVoeD!$H$7,
IF(AND($BJ16=16,$AY16=1),TVoeD!$C$8,
IF(AND($BJ16=16,$AY16=2),TVoeD!$D$8,
IF(AND($BJ16=16,$AY16=3),TVoeD!$E$8,
IF(AND($BJ16=16,$AY16=4),TVoeD!$F$8,
IF(AND($BJ16=16,$AY16=5),TVoeD!$G$8,
IF(AND($BJ16=16,$AY16=6),TVoeD!$H$8,
IF(AND($BJ16=17,$AY16=1),TVoeD!$C$9,
IF(AND($BJ16=17,$AY16=2),TVoeD!$D$9,
IF(AND($BJ16=17,$AY16=3),TVoeD!$E$9,
IF(AND($BJ16=17,$AY16=4),TVoeD!$F$9,
IF(AND($BJ16=17,$AY16=5),TVoeD!$G$9,
IF(AND($BJ16=17,$AY16=6),TVoeD!$H$9,
IF(AND($BJ16=18,$AY16=1),TVoeD!$C$10,
IF(AND($BJ16=18,$AY16=2),TVoeD!$D$10,
IF(AND($BJ16=18,$AY16=4),TVoeD!$F$10,
IF(AND($BJ16=18,$AY16=5),TVoeD!$G$10,
IF(AND($BJ16=18,$AY16=6),TVoeD!$H$10,
IF(AND($BJ16=9,$AY16=1),TVoeD!$C$11,
IF(AND($BJ16=9,$AY16=2),TVoeD!$D$11,
IF(AND($BJ16=9,$AY16=3),TVoeD!$E$11,
IF(AND($BJ16=9,$AY16=4),TVoeD!$F$11,
IF(AND($BJ16=9,$AY16=5),TVoeD!$G$11,
IF(AND($BJ16=9,$AY16=6),TVoeD!$H$11,
IF(AND($BJ16=3,$AY16=1),TVoeD!$C$12,
IF(AND($BJ16=3,$AY16=2),TVoeD!$D$12,
IF(AND($BJ16=3,$AY16=3),TVoeD!$E$12,
IF(AND($BJ16=3,$AY16=4),TVoeD!$F$12,
IF(AND($BJ16=3,$AY16=5),TVoeD!$G$12,
IF(AND($BJ16=3,$AY16=6),TVoeD!$H$12,
)))))))))))))))))))))))))))))))))))))))))))))))))))))</f>
        <v>0</v>
      </c>
      <c r="BM16" s="13">
        <f>IF(AND($BJ16=4,$AZ16=1),TVoeD!$C$17,
IF(AND($BJ16=4,$AZ16=2),TVoeD!$D$17,
IF(AND($BJ16=4,$AZ16=3),TVoeD!$E$17,
IF(AND($BJ16=4,$AZ16=4),TVoeD!$F$17,
IF(AND($BJ16=4,$AZ16=5),TVoeD!$G$17,
IF(AND($BJ16=4,$AZ16=6),TVoeD!$H$17,
IF(AND($BJ16="8a",$AZ16=1),TVoeD!$C$18,
IF(AND($BJ16="8a",$AZ16=2),TVoeD!$D$18,
IF(AND($BJ16="8a",$AZ16=3),TVoeD!$E$18,
IF(AND($BJ16="8a",$AZ16=4),TVoeD!$F$18,
IF(AND($BJ16="8a",$AZ16=5),TVoeD!$G$18,
IF(AND($BJ16="8a",$AZ16=6),TVoeD!$H$18,
IF(AND($BJ16=13,$AZ16=1),TVoeD!$C$19,
IF(AND($BJ16=13,$AZ16=2),TVoeD!$D$19,
IF(AND($BJ16=13,$AZ16=3),TVoeD!$E$19,
IF(AND($BJ16=13,$AZ16=4),TVoeD!$F$19,
IF(AND($BJ16=13,$AZ16=5),TVoeD!$G$19,
IF(AND($BJ16=13,$AZ16=6),TVoeD!$H$19,
IF(AND($BJ16=15,$AZ16=1),TVoeD!$C$20,
IF(AND($BJ16=15,$AZ16=2),TVoeD!$D$20,
IF(AND($BJ16=15,$AZ16=3),TVoeD!$E$20,
IF(AND($BJ16=15,$AZ16=4),TVoeD!$F$20,
IF(AND($BJ16=15,$AZ16=5),TVoeD!$G$20,
IF(AND($BJ16=15,$AZ16=6),TVoeD!$H$20,
IF(AND($BJ16=16,$AZ16=1),TVoeD!$C$21,
IF(AND($BJ16=16,$AZ16=2),TVoeD!$D$21,
IF(AND($BJ16=16,$AZ16=3),TVoeD!$E$21,
IF(AND($BJ16=16,$AZ16=4),TVoeD!$F$21,
IF(AND($BJ16=16,$AZ16=5),TVoeD!$G$21,
IF(AND($BJ16=16,$AZ16=6),TVoeD!$H$21,
IF(AND($BJ16=17,$AZ16=1),TVoeD!$C$22,
IF(AND($BJ16=17,$AZ16=2),TVoeD!$D$22,
IF(AND($BJ16=17,$AZ16=3),TVoeD!$E$22,
IF(AND($BJ16=17,$AZ16=4),TVoeD!$F$22,
IF(AND($BJ16=17,$AZ16=5),TVoeD!$G$22,
IF(AND($BJ16=17,$AZ16=6),TVoeD!$H$22,
IF(AND($BJ16=18,$AZ16=1),TVoeD!$C$23,
IF(AND($BJ16=18,$AZ16=2),TVoeD!$D$23,
IF(AND($BJ16=18,$AZ16=4),TVoeD!$F$23,
IF(AND($BJ16=18,$AZ16=5),TVoeD!$G$23,
IF(AND($BJ16=18,$AZ16=6),TVoeD!$H$23,
IF(AND($BJ16=9,$AZ16=1),TVoeD!$C$24,
IF(AND($BJ16=9,$AZ16=2),TVoeD!$D$24,
IF(AND($BJ16=9,$AZ16=3),TVoeD!$E$24,
IF(AND($BJ16=9,$AZ16=4),TVoeD!$F$24,
IF(AND($BJ16=9,$AZ16=5),TVoeD!$G$24,
IF(AND($BJ16=9,$AZ16=6),TVoeD!$H$24,
IF(AND($BJ16=3,$AZ16=1),TVoeD!$C$25,
IF(AND($BJ16=3,$AZ16=2),TVoeD!$D$25,
IF(AND($BJ16=3,$AZ16=3),TVoeD!$E$25,
IF(AND($BJ16=3,$AZ16=4),TVoeD!$F$25,
IF(AND($BJ16=3,$AZ16=5),TVoeD!$G$25,
IF(AND($BJ16=3,$AZ16=6),TVoeD!$H$25,
)))))))))))))))))))))))))))))))))))))))))))))))))))))</f>
        <v>0</v>
      </c>
      <c r="BN16" s="13">
        <f>IF(AND($BJ16=4,BA16=1),TVoeD!$C$17,
IF(AND($BJ16=4,BA16=2),TVoeD!$D$17,
IF(AND($BJ16=4,BA16=3),TVoeD!$E$17,
IF(AND($BJ16=4,BA16=4),TVoeD!$F$17,
IF(AND($BJ16=4,BA16=5),TVoeD!$G$17,
IF(AND($BJ16=4,BA16=6),TVoeD!$H$17,
IF(AND($BJ16="8a",BA16=1),TVoeD!$C$18,
IF(AND($BJ16="8a",BA16=2),TVoeD!$D$18,
IF(AND($BJ16="8a",BA16=3),TVoeD!$E$18,
IF(AND($BJ16="8a",BA16=4),TVoeD!$F$18,
IF(AND($BJ16="8a",BA16=5),TVoeD!$G$18,
IF(AND($BJ16="8a",BA16=6),TVoeD!$H$18,
IF(AND($BJ16=13,BA16=1),TVoeD!$C$19,
IF(AND($BJ16=13,BA16=2),TVoeD!$D$19,
IF(AND($BJ16=13,BA16=3),TVoeD!$E$19,
IF(AND($BJ16=13,BA16=4),TVoeD!$F$19,
IF(AND($BJ16=13,BA16=5),TVoeD!$G$19,
IF(AND($BJ16=13,BA16=6),TVoeD!$H$19,
IF(AND($BJ16=15,BA16=1),TVoeD!$C$20,
IF(AND($BJ16=15,BA16=2),TVoeD!$D$20,
IF(AND($BJ16=15,BA16=3),TVoeD!$E$20,
IF(AND($BJ16=15,BA16=4),TVoeD!$F$20,
IF(AND($BJ16=15,BA16=5),TVoeD!$G$20,
IF(AND($BJ16=15,BA16=6),TVoeD!$H$20,
IF(AND($BJ16=16,BA16=1),TVoeD!$C$21,
IF(AND($BJ16=16,BA16=2),TVoeD!$D$21,
IF(AND($BJ16=16,BA16=3),TVoeD!$E$21,
IF(AND($BJ16=16,BA16=4),TVoeD!$F$21,
IF(AND($BJ16=16,BA16=5),TVoeD!$G$21,
IF(AND($BJ16=16,BA16=6),TVoeD!$H$21,
IF(AND($BJ16=17,BA16=1),TVoeD!$C$22,
IF(AND($BJ16=17,BA16=2),TVoeD!$D$22,
IF(AND($BJ16=17,BA16=3),TVoeD!$E$22,
IF(AND($BJ16=17,BA16=4),TVoeD!$F$22,
IF(AND($BJ16=17,BA16=5),TVoeD!$G$22,
IF(AND($BJ16=17,BA16=6),TVoeD!$H$22,
IF(AND($BJ16=18,BA16=1),TVoeD!$C$23,
IF(AND($BJ16=18,BA16=2),TVoeD!$D$23,
IF(AND($BJ16=18,BA16=4),TVoeD!$F$23,
IF(AND($BJ16=18,BA16=5),TVoeD!$G$23,
IF(AND($BJ16=18,BA16=6),TVoeD!$H$23,
IF(AND($BJ16=9,BA16=1),TVoeD!$C$24,
IF(AND($BJ16=9,BA16=2),TVoeD!$D$24,
IF(AND($BJ16=9,BA16=3),TVoeD!$E$24,
IF(AND($BJ16=9,BA16=4),TVoeD!$F$24,
IF(AND($BJ16=9,BA16=5),TVoeD!$G$24,
IF(AND($BJ16=9,BA16=6),TVoeD!$H$24,
IF(AND($BJ16=3,BA16=1),TVoeD!$C$25,
IF(AND($BJ16=3,BA16=2),TVoeD!$D$25,
IF(AND($BJ16=3,BA16=3),TVoeD!$E$25,
IF(AND($BJ16=3,BA16=4),TVoeD!$F$25,
IF(AND($BJ16=3,BA16=5),TVoeD!$G$25,
IF(AND($BJ16=3,BA16=6),TVoeD!$H$25,
)))))))))))))))))))))))))))))))))))))))))))))))))))))</f>
        <v>0</v>
      </c>
      <c r="BO16" s="13">
        <f>IF(AND($BJ16=4,BB16=1),TVoeD!$C$17,
IF(AND($BJ16=4,BB16=2),TVoeD!$D$17,
IF(AND($BJ16=4,BB16=3),TVoeD!$E$17,
IF(AND($BJ16=4,BB16=4),TVoeD!$F$17,
IF(AND($BJ16=4,BB16=5),TVoeD!$G$17,
IF(AND($BJ16=4,BB16=6),TVoeD!$H$17,
IF(AND($BJ16="8a",BB16=1),TVoeD!$C$18,
IF(AND($BJ16="8a",BB16=2),TVoeD!$D$18,
IF(AND($BJ16="8a",BB16=3),TVoeD!$E$18,
IF(AND($BJ16="8a",BB16=4),TVoeD!$F$18,
IF(AND($BJ16="8a",BB16=5),TVoeD!$G$18,
IF(AND($BJ16="8a",BB16=6),TVoeD!$H$18,
IF(AND($BJ16=13,BB16=1),TVoeD!$C$19,
IF(AND($BJ16=13,BB16=2),TVoeD!$D$19,
IF(AND($BJ16=13,BB16=3),TVoeD!$E$19,
IF(AND($BJ16=13,BB16=4),TVoeD!$F$19,
IF(AND($BJ16=13,BB16=5),TVoeD!$G$19,
IF(AND($BJ16=13,BB16=6),TVoeD!$H$19,
IF(AND($BJ16=15,BB16=1),TVoeD!$C$20,
IF(AND($BJ16=15,BB16=2),TVoeD!$D$20,
IF(AND($BJ16=15,BB16=3),TVoeD!$E$20,
IF(AND($BJ16=15,BB16=4),TVoeD!$F$20,
IF(AND($BJ16=15,BB16=5),TVoeD!$G$20,
IF(AND($BJ16=15,BB16=6),TVoeD!$H$20,
IF(AND($BJ16=16,BB16=1),TVoeD!$C$21,
IF(AND($BJ16=16,BB16=2),TVoeD!$D$21,
IF(AND($BJ16=16,BB16=3),TVoeD!$E$21,
IF(AND($BJ16=16,BB16=4),TVoeD!$F$21,
IF(AND($BJ16=16,BB16=5),TVoeD!$G$21,
IF(AND($BJ16=16,BB16=6),TVoeD!$H$21,
IF(AND($BJ16=17,BB16=1),TVoeD!$C$22,
IF(AND($BJ16=17,BB16=2),TVoeD!$D$22,
IF(AND($BJ16=17,BB16=3),TVoeD!$E$22,
IF(AND($BJ16=17,BB16=4),TVoeD!$F$22,
IF(AND($BJ16=17,BB16=5),TVoeD!$G$22,
IF(AND($BJ16=17,BB16=6),TVoeD!$H$22,
IF(AND($BJ16=18,BB16=1),TVoeD!$C$23,
IF(AND($BJ16=18,BB16=2),TVoeD!$D$23,
IF(AND($BJ16=18,BB16=4),TVoeD!$F$23,
IF(AND($BJ16=18,BB16=5),TVoeD!$G$23,
IF(AND($BJ16=18,BB16=6),TVoeD!$H$23,
IF(AND($BJ16=9,BB16=1),TVoeD!$C$24,
IF(AND($BJ16=9,BB16=2),TVoeD!$D$24,
IF(AND($BJ16=9,BB16=3),TVoeD!$E$24,
IF(AND($BJ16=9,BB16=4),TVoeD!$F$24,
IF(AND($BJ16=9,BB16=5),TVoeD!$G$24,
IF(AND($BJ16=9,BB16=6),TVoeD!$H$24,
IF(AND($BJ16=3,BB16=1),TVoeD!$C$25,
IF(AND($BJ16=3,BB16=2),TVoeD!$D$25,
IF(AND($BJ16=3,BB16=3),TVoeD!$E$25,
IF(AND($BJ16=3,BB16=4),TVoeD!$F$25,
IF(AND($BJ16=3,BB16=5),TVoeD!$G$25,
IF(AND($BJ16=3,BB16=6),TVoeD!$H$25,
)))))))))))))))))))))))))))))))))))))))))))))))))))))</f>
        <v>0</v>
      </c>
      <c r="BP16" s="13">
        <f>IF(AND($BJ16=4,BC16=1),TVoeD!$C$17,
IF(AND($BJ16=4,BC16=2),TVoeD!$D$17,
IF(AND($BJ16=4,BC16=3),TVoeD!$E$17,
IF(AND($BJ16=4,BC16=4),TVoeD!$F$17,
IF(AND($BJ16=4,BC16=5),TVoeD!$G$17,
IF(AND($BJ16=4,BC16=6),TVoeD!$H$17,
IF(AND($BJ16="8a",BC16=1),TVoeD!$C$18,
IF(AND($BJ16="8a",BC16=2),TVoeD!$D$18,
IF(AND($BJ16="8a",BC16=3),TVoeD!$E$18,
IF(AND($BJ16="8a",BC16=4),TVoeD!$F$18,
IF(AND($BJ16="8a",BC16=5),TVoeD!$G$18,
IF(AND($BJ16="8a",BC16=6),TVoeD!$H$18,
IF(AND($BJ16=13,BC16=1),TVoeD!$C$19,
IF(AND($BJ16=13,BC16=2),TVoeD!$D$19,
IF(AND($BJ16=13,BC16=3),TVoeD!$E$19,
IF(AND($BJ16=13,BC16=4),TVoeD!$F$19,
IF(AND($BJ16=13,BC16=5),TVoeD!$G$19,
IF(AND($BJ16=13,BC16=6),TVoeD!$H$19,
IF(AND($BJ16=15,BC16=1),TVoeD!$C$20,
IF(AND($BJ16=15,BC16=2),TVoeD!$D$20,
IF(AND($BJ16=15,BC16=3),TVoeD!$E$20,
IF(AND($BJ16=15,BC16=4),TVoeD!$F$20,
IF(AND($BJ16=15,BC16=5),TVoeD!$G$20,
IF(AND($BJ16=15,BC16=6),TVoeD!$H$20,
IF(AND($BJ16=16,BC16=1),TVoeD!$C$21,
IF(AND($BJ16=16,BC16=2),TVoeD!$D$21,
IF(AND($BJ16=16,BC16=3),TVoeD!$E$21,
IF(AND($BJ16=16,BC16=4),TVoeD!$F$21,
IF(AND($BJ16=16,BC16=5),TVoeD!$G$21,
IF(AND($BJ16=16,BC16=6),TVoeD!$H$21,
IF(AND($BJ16=17,BC16=1),TVoeD!$C$22,
IF(AND($BJ16=17,BC16=2),TVoeD!$D$22,
IF(AND($BJ16=17,BC16=3),TVoeD!$E$22,
IF(AND($BJ16=17,BC16=4),TVoeD!$F$22,
IF(AND($BJ16=17,BC16=5),TVoeD!$G$22,
IF(AND($BJ16=17,BC16=6),TVoeD!$H$22,
IF(AND($BJ16=18,BC16=1),TVoeD!$C$23,
IF(AND($BJ16=18,BC16=2),TVoeD!$D$23,
IF(AND($BJ16=18,BC16=4),TVoeD!$F$23,
IF(AND($BJ16=18,BC16=5),TVoeD!$G$23,
IF(AND($BJ16=18,BC16=6),TVoeD!$H$23,
IF(AND($BJ16=9,BC16=1),TVoeD!$C$24,
IF(AND($BJ16=9,BC16=2),TVoeD!$D$24,
IF(AND($BJ16=9,BC16=3),TVoeD!$E$24,
IF(AND($BJ16=9,BC16=4),TVoeD!$F$24,
IF(AND($BJ16=9,BC16=5),TVoeD!$G$24,
IF(AND($BJ16=9,BC16=6),TVoeD!$H$24,
IF(AND($BJ16=3,BC16=1),TVoeD!$C$25,
IF(AND($BJ16=3,BC16=2),TVoeD!$D$25,
IF(AND($BJ16=3,BC16=3),TVoeD!$E$25,
IF(AND($BJ16=3,BC16=4),TVoeD!$F$25,
IF(AND($BJ16=3,BC16=5),TVoeD!$G$25,
IF(AND($BJ16=3,BC16=6),TVoeD!$H$25,
)))))))))))))))))))))))))))))))))))))))))))))))))))))</f>
        <v>0</v>
      </c>
      <c r="BQ16" s="13">
        <f>IF(AND($BJ16=4,BD16=1),TVoeD!$C$17,
IF(AND($BJ16=4,BD16=2),TVoeD!$D$17,
IF(AND($BJ16=4,BD16=3),TVoeD!$E$17,
IF(AND($BJ16=4,BD16=4),TVoeD!$F$17,
IF(AND($BJ16=4,BD16=5),TVoeD!$G$17,
IF(AND($BJ16=4,BD16=6),TVoeD!$H$17,
IF(AND($BJ16="8a",BD16=1),TVoeD!$C$18,
IF(AND($BJ16="8a",BD16=2),TVoeD!$D$18,
IF(AND($BJ16="8a",BD16=3),TVoeD!$E$18,
IF(AND($BJ16="8a",BD16=4),TVoeD!$F$18,
IF(AND($BJ16="8a",BD16=5),TVoeD!$G$18,
IF(AND($BJ16="8a",BD16=6),TVoeD!$H$18,
IF(AND($BJ16=13,BD16=1),TVoeD!$C$19,
IF(AND($BJ16=13,BD16=2),TVoeD!$D$19,
IF(AND($BJ16=13,BD16=3),TVoeD!$E$19,
IF(AND($BJ16=13,BD16=4),TVoeD!$F$19,
IF(AND($BJ16=13,BD16=5),TVoeD!$G$19,
IF(AND($BJ16=13,BD16=6),TVoeD!$H$19,
IF(AND($BJ16=15,BD16=1),TVoeD!$C$20,
IF(AND($BJ16=15,BD16=2),TVoeD!$D$20,
IF(AND($BJ16=15,BD16=3),TVoeD!$E$20,
IF(AND($BJ16=15,BD16=4),TVoeD!$F$20,
IF(AND($BJ16=15,BD16=5),TVoeD!$G$20,
IF(AND($BJ16=15,BD16=6),TVoeD!$H$20,
IF(AND($BJ16=16,BD16=1),TVoeD!$C$21,
IF(AND($BJ16=16,BD16=2),TVoeD!$D$21,
IF(AND($BJ16=16,BD16=3),TVoeD!$E$21,
IF(AND($BJ16=16,BD16=4),TVoeD!$F$21,
IF(AND($BJ16=16,BD16=5),TVoeD!$G$21,
IF(AND($BJ16=16,BD16=6),TVoeD!$H$21,
IF(AND($BJ16=17,BD16=1),TVoeD!$C$22,
IF(AND($BJ16=17,BD16=2),TVoeD!$D$22,
IF(AND($BJ16=17,BD16=3),TVoeD!$E$22,
IF(AND($BJ16=17,BD16=4),TVoeD!$F$22,
IF(AND($BJ16=17,BD16=5),TVoeD!$G$22,
IF(AND($BJ16=17,BD16=6),TVoeD!$H$22,
IF(AND($BJ16=18,BD16=1),TVoeD!$C$23,
IF(AND($BJ16=18,BD16=2),TVoeD!$D$23,
IF(AND($BJ16=18,BD16=4),TVoeD!$F$23,
IF(AND($BJ16=18,BD16=5),TVoeD!$G$23,
IF(AND($BJ16=18,BD16=6),TVoeD!$H$23,
IF(AND($BJ16=9,BD16=1),TVoeD!$C$24,
IF(AND($BJ16=9,BD16=2),TVoeD!$D$24,
IF(AND($BJ16=9,BD16=3),TVoeD!$E$24,
IF(AND($BJ16=9,BD16=4),TVoeD!$F$24,
IF(AND($BJ16=9,BD16=5),TVoeD!$G$24,
IF(AND($BJ16=9,BD16=6),TVoeD!$H$24,
IF(AND($BJ16=3,BD16=1),TVoeD!$C$25,
IF(AND($BJ16=3,BD16=2),TVoeD!$D$25,
IF(AND($BJ16=3,BD16=3),TVoeD!$E$25,
IF(AND($BJ16=3,BD16=4),TVoeD!$F$25,
IF(AND($BJ16=3,BD16=5),TVoeD!$G$25,
IF(AND($BJ16=3,BD16=6),TVoeD!$H$25,
)))))))))))))))))))))))))))))))))))))))))))))))))))))</f>
        <v>0</v>
      </c>
      <c r="BR16" s="13">
        <f>IF(AND($BJ16=4,BE16=1),TVoeD!$C$17,
IF(AND($BJ16=4,BE16=2),TVoeD!$D$17,
IF(AND($BJ16=4,BE16=3),TVoeD!$E$17,
IF(AND($BJ16=4,BE16=4),TVoeD!$F$17,
IF(AND($BJ16=4,BE16=5),TVoeD!$G$17,
IF(AND($BJ16=4,BE16=6),TVoeD!$H$17,
IF(AND($BJ16="8a",BE16=1),TVoeD!$C$18,
IF(AND($BJ16="8a",BE16=2),TVoeD!$D$18,
IF(AND($BJ16="8a",BE16=3),TVoeD!$E$18,
IF(AND($BJ16="8a",BE16=4),TVoeD!$F$18,
IF(AND($BJ16="8a",BE16=5),TVoeD!$G$18,
IF(AND($BJ16="8a",BE16=6),TVoeD!$H$18,
IF(AND($BJ16=13,BE16=1),TVoeD!$C$19,
IF(AND($BJ16=13,BE16=2),TVoeD!$D$19,
IF(AND($BJ16=13,BE16=3),TVoeD!$E$19,
IF(AND($BJ16=13,BE16=4),TVoeD!$F$19,
IF(AND($BJ16=13,BE16=5),TVoeD!$G$19,
IF(AND($BJ16=13,BE16=6),TVoeD!$H$19,
IF(AND($BJ16=15,BE16=1),TVoeD!$C$20,
IF(AND($BJ16=15,BE16=2),TVoeD!$D$20,
IF(AND($BJ16=15,BE16=3),TVoeD!$E$20,
IF(AND($BJ16=15,BE16=4),TVoeD!$F$20,
IF(AND($BJ16=15,BE16=5),TVoeD!$G$20,
IF(AND($BJ16=15,BE16=6),TVoeD!$H$20,
IF(AND($BJ16=16,BE16=1),TVoeD!$C$21,
IF(AND($BJ16=16,BE16=2),TVoeD!$D$21,
IF(AND($BJ16=16,BE16=3),TVoeD!$E$21,
IF(AND($BJ16=16,BE16=4),TVoeD!$F$21,
IF(AND($BJ16=16,BE16=5),TVoeD!$G$21,
IF(AND($BJ16=16,BE16=6),TVoeD!$H$21,
IF(AND($BJ16=17,BE16=1),TVoeD!$C$22,
IF(AND($BJ16=17,BE16=2),TVoeD!$D$22,
IF(AND($BJ16=17,BE16=3),TVoeD!$E$22,
IF(AND($BJ16=17,BE16=4),TVoeD!$F$22,
IF(AND($BJ16=17,BE16=5),TVoeD!$G$22,
IF(AND($BJ16=17,BE16=6),TVoeD!$H$22,
IF(AND($BJ16=18,BE16=1),TVoeD!$C$23,
IF(AND($BJ16=18,BE16=2),TVoeD!$D$23,
IF(AND($BJ16=18,BE16=4),TVoeD!$F$23,
IF(AND($BJ16=18,BE16=5),TVoeD!$G$23,
IF(AND($BJ16=18,BE16=6),TVoeD!$H$23,
IF(AND($BJ16=9,BE16=1),TVoeD!$C$24,
IF(AND($BJ16=9,BE16=2),TVoeD!$D$24,
IF(AND($BJ16=9,BE16=3),TVoeD!$E$24,
IF(AND($BJ16=9,BE16=4),TVoeD!$F$24,
IF(AND($BJ16=9,BE16=5),TVoeD!$G$24,
IF(AND($BJ16=9,BE16=6),TVoeD!$H$24,
IF(AND($BJ16=3,BE16=1),TVoeD!$C$25,
IF(AND($BJ16=3,BE16=2),TVoeD!$D$25,
IF(AND($BJ16=3,BE16=3),TVoeD!$E$25,
IF(AND($BJ16=3,BE16=4),TVoeD!$F$25,
IF(AND($BJ16=3,BE16=5),TVoeD!$G$25,
IF(AND($BJ16=3,BE16=6),TVoeD!$H$25,
)))))))))))))))))))))))))))))))))))))))))))))))))))))</f>
        <v>0</v>
      </c>
      <c r="BS16" s="13">
        <f>IF(AND($BJ16=4,BF16=1),TVoeD!$C$17,
IF(AND($BJ16=4,BF16=2),TVoeD!$D$17,
IF(AND($BJ16=4,BF16=3),TVoeD!$E$17,
IF(AND($BJ16=4,BF16=4),TVoeD!$F$17,
IF(AND($BJ16=4,BF16=5),TVoeD!$G$17,
IF(AND($BJ16=4,BF16=6),TVoeD!$H$17,
IF(AND($BJ16="8a",BF16=1),TVoeD!$C$18,
IF(AND($BJ16="8a",BF16=2),TVoeD!$D$18,
IF(AND($BJ16="8a",BF16=3),TVoeD!$E$18,
IF(AND($BJ16="8a",BF16=4),TVoeD!$F$18,
IF(AND($BJ16="8a",BF16=5),TVoeD!$G$18,
IF(AND($BJ16="8a",BF16=6),TVoeD!$H$18,
IF(AND($BJ16=13,BF16=1),TVoeD!$C$19,
IF(AND($BJ16=13,BF16=2),TVoeD!$D$19,
IF(AND($BJ16=13,BF16=3),TVoeD!$E$19,
IF(AND($BJ16=13,BF16=4),TVoeD!$F$19,
IF(AND($BJ16=13,BF16=5),TVoeD!$G$19,
IF(AND($BJ16=13,BF16=6),TVoeD!$H$19,
IF(AND($BJ16=15,BF16=1),TVoeD!$C$20,
IF(AND($BJ16=15,BF16=2),TVoeD!$D$20,
IF(AND($BJ16=15,BF16=3),TVoeD!$E$20,
IF(AND($BJ16=15,BF16=4),TVoeD!$F$20,
IF(AND($BJ16=15,BF16=5),TVoeD!$G$20,
IF(AND($BJ16=15,BF16=6),TVoeD!$H$20,
IF(AND($BJ16=16,BF16=1),TVoeD!$C$21,
IF(AND($BJ16=16,BF16=2),TVoeD!$D$21,
IF(AND($BJ16=16,BF16=3),TVoeD!$E$21,
IF(AND($BJ16=16,BF16=4),TVoeD!$F$21,
IF(AND($BJ16=16,BF16=5),TVoeD!$G$21,
IF(AND($BJ16=16,BF16=6),TVoeD!$H$21,
IF(AND($BJ16=17,BF16=1),TVoeD!$C$22,
IF(AND($BJ16=17,BF16=2),TVoeD!$D$22,
IF(AND($BJ16=17,BF16=3),TVoeD!$E$22,
IF(AND($BJ16=17,BF16=4),TVoeD!$F$22,
IF(AND($BJ16=17,BF16=5),TVoeD!$G$22,
IF(AND($BJ16=17,BF16=6),TVoeD!$H$22,
IF(AND($BJ16=18,BF16=1),TVoeD!$C$23,
IF(AND($BJ16=18,BF16=2),TVoeD!$D$23,
IF(AND($BJ16=18,BF16=4),TVoeD!$F$23,
IF(AND($BJ16=18,BF16=5),TVoeD!$G$23,
IF(AND($BJ16=18,BF16=6),TVoeD!$H$23,
IF(AND($BJ16=9,BF16=1),TVoeD!$C$24,
IF(AND($BJ16=9,BF16=2),TVoeD!$D$24,
IF(AND($BJ16=9,BF16=3),TVoeD!$E$24,
IF(AND($BJ16=9,BF16=4),TVoeD!$F$24,
IF(AND($BJ16=9,BF16=5),TVoeD!$G$24,
IF(AND($BJ16=9,BF16=6),TVoeD!$H$24,
IF(AND($BJ16=3,BF16=1),TVoeD!$C$25,
IF(AND($BJ16=3,BF16=2),TVoeD!$D$25,
IF(AND($BJ16=3,BF16=3),TVoeD!$E$25,
IF(AND($BJ16=3,BF16=4),TVoeD!$F$25,
IF(AND($BJ16=3,BF16=5),TVoeD!$G$25,
IF(AND($BJ16=3,BF16=6),TVoeD!$H$25,
)))))))))))))))))))))))))))))))))))))))))))))))))))))</f>
        <v>0</v>
      </c>
      <c r="BT16" s="13">
        <f>IF(AND($BJ16=4,BG16=1),TVoeD!$C$17,
IF(AND($BJ16=4,BG16=2),TVoeD!$D$17,
IF(AND($BJ16=4,BG16=3),TVoeD!$E$17,
IF(AND($BJ16=4,BG16=4),TVoeD!$F$17,
IF(AND($BJ16=4,BG16=5),TVoeD!$G$17,
IF(AND($BJ16=4,BG16=6),TVoeD!$H$17,
IF(AND($BJ16="8a",BG16=1),TVoeD!$C$18,
IF(AND($BJ16="8a",BG16=2),TVoeD!$D$18,
IF(AND($BJ16="8a",BG16=3),TVoeD!$E$18,
IF(AND($BJ16="8a",BG16=4),TVoeD!$F$18,
IF(AND($BJ16="8a",BG16=5),TVoeD!$G$18,
IF(AND($BJ16="8a",BG16=6),TVoeD!$H$18,
IF(AND($BJ16=13,BG16=1),TVoeD!$C$19,
IF(AND($BJ16=13,BG16=2),TVoeD!$D$19,
IF(AND($BJ16=13,BG16=3),TVoeD!$E$19,
IF(AND($BJ16=13,BG16=4),TVoeD!$F$19,
IF(AND($BJ16=13,BG16=5),TVoeD!$G$19,
IF(AND($BJ16=13,BG16=6),TVoeD!$H$19,
IF(AND($BJ16=15,BG16=1),TVoeD!$C$20,
IF(AND($BJ16=15,BG16=2),TVoeD!$D$20,
IF(AND($BJ16=15,BG16=3),TVoeD!$E$20,
IF(AND($BJ16=15,BG16=4),TVoeD!$F$20,
IF(AND($BJ16=15,BG16=5),TVoeD!$G$20,
IF(AND($BJ16=15,BG16=6),TVoeD!$H$20,
IF(AND($BJ16=16,BG16=1),TVoeD!$C$21,
IF(AND($BJ16=16,BG16=2),TVoeD!$D$21,
IF(AND($BJ16=16,BG16=3),TVoeD!$E$21,
IF(AND($BJ16=16,BG16=4),TVoeD!$F$21,
IF(AND($BJ16=16,BG16=5),TVoeD!$G$21,
IF(AND($BJ16=16,BG16=6),TVoeD!$H$21,
IF(AND($BJ16=17,BG16=1),TVoeD!$C$22,
IF(AND($BJ16=17,BG16=2),TVoeD!$D$22,
IF(AND($BJ16=17,BG16=3),TVoeD!$E$22,
IF(AND($BJ16=17,BG16=4),TVoeD!$F$22,
IF(AND($BJ16=17,BG16=5),TVoeD!$G$22,
IF(AND($BJ16=17,BG16=6),TVoeD!$H$22,
IF(AND($BJ16=18,BG16=1),TVoeD!$C$23,
IF(AND($BJ16=18,BG16=2),TVoeD!$D$23,
IF(AND($BJ16=18,BG16=4),TVoeD!$F$23,
IF(AND($BJ16=18,BG16=5),TVoeD!$G$23,
IF(AND($BJ16=18,BG16=6),TVoeD!$H$23,
IF(AND($BJ16=9,BG16=1),TVoeD!$C$24,
IF(AND($BJ16=9,BG16=2),TVoeD!$D$24,
IF(AND($BJ16=9,BG16=3),TVoeD!$E$24,
IF(AND($BJ16=9,BG16=4),TVoeD!$F$24,
IF(AND($BJ16=9,BG16=5),TVoeD!$G$24,
IF(AND($BJ16=9,BG16=6),TVoeD!$H$24,
IF(AND($BJ16=3,BG16=1),TVoeD!$C$25,
IF(AND($BJ16=3,BG16=2),TVoeD!$D$25,
IF(AND($BJ16=3,BG16=3),TVoeD!$E$25,
IF(AND($BJ16=3,BG16=4),TVoeD!$F$25,
IF(AND($BJ16=3,BG16=5),TVoeD!$G$25,
IF(AND($BJ16=3,BG16=6),TVoeD!$H$25,
)))))))))))))))))))))))))))))))))))))))))))))))))))))</f>
        <v>0</v>
      </c>
      <c r="BU16" s="13">
        <f>IF(AND($BJ16=4,BH16=1),TVoeD!$C$17,
IF(AND($BJ16=4,BH16=2),TVoeD!$D$17,
IF(AND($BJ16=4,BH16=3),TVoeD!$E$17,
IF(AND($BJ16=4,BH16=4),TVoeD!$F$17,
IF(AND($BJ16=4,BH16=5),TVoeD!$G$17,
IF(AND($BJ16=4,BH16=6),TVoeD!$H$17,
IF(AND($BJ16="8a",BH16=1),TVoeD!$C$18,
IF(AND($BJ16="8a",BH16=2),TVoeD!$D$18,
IF(AND($BJ16="8a",BH16=3),TVoeD!$E$18,
IF(AND($BJ16="8a",BH16=4),TVoeD!$F$18,
IF(AND($BJ16="8a",BH16=5),TVoeD!$G$18,
IF(AND($BJ16="8a",BH16=6),TVoeD!$H$18,
IF(AND($BJ16=13,BH16=1),TVoeD!$C$19,
IF(AND($BJ16=13,BH16=2),TVoeD!$D$19,
IF(AND($BJ16=13,BH16=3),TVoeD!$E$19,
IF(AND($BJ16=13,BH16=4),TVoeD!$F$19,
IF(AND($BJ16=13,BH16=5),TVoeD!$G$19,
IF(AND($BJ16=13,BH16=6),TVoeD!$H$19,
IF(AND($BJ16=15,BH16=1),TVoeD!$C$20,
IF(AND($BJ16=15,BH16=2),TVoeD!$D$20,
IF(AND($BJ16=15,BH16=3),TVoeD!$E$20,
IF(AND($BJ16=15,BH16=4),TVoeD!$F$20,
IF(AND($BJ16=15,BH16=5),TVoeD!$G$20,
IF(AND($BJ16=15,BH16=6),TVoeD!$H$20,
IF(AND($BJ16=16,BH16=1),TVoeD!$C$21,
IF(AND($BJ16=16,BH16=2),TVoeD!$D$21,
IF(AND($BJ16=16,BH16=3),TVoeD!$E$21,
IF(AND($BJ16=16,BH16=4),TVoeD!$F$21,
IF(AND($BJ16=16,BH16=5),TVoeD!$G$21,
IF(AND($BJ16=16,BH16=6),TVoeD!$H$21,
IF(AND($BJ16=17,BH16=1),TVoeD!$C$22,
IF(AND($BJ16=17,BH16=2),TVoeD!$D$22,
IF(AND($BJ16=17,BH16=3),TVoeD!$E$22,
IF(AND($BJ16=17,BH16=4),TVoeD!$F$22,
IF(AND($BJ16=17,BH16=5),TVoeD!$G$22,
IF(AND($BJ16=17,BH16=6),TVoeD!$H$22,
IF(AND($BJ16=18,BH16=1),TVoeD!$C$23,
IF(AND($BJ16=18,BH16=2),TVoeD!$D$23,
IF(AND($BJ16=18,BH16=4),TVoeD!$F$23,
IF(AND($BJ16=18,BH16=5),TVoeD!$G$23,
IF(AND($BJ16=18,BH16=6),TVoeD!$H$23,
IF(AND($BJ16=9,BH16=1),TVoeD!$C$24,
IF(AND($BJ16=9,BH16=2),TVoeD!$D$24,
IF(AND($BJ16=9,BH16=3),TVoeD!$E$24,
IF(AND($BJ16=9,BH16=4),TVoeD!$F$24,
IF(AND($BJ16=9,BH16=5),TVoeD!$G$24,
IF(AND($BJ16=9,BH16=6),TVoeD!$H$24,
IF(AND($BJ16=3,BH16=1),TVoeD!$C$25,
IF(AND($BJ16=3,BH16=2),TVoeD!$D$25,
IF(AND($BJ16=3,BH16=3),TVoeD!$E$25,
IF(AND($BJ16=3,BH16=4),TVoeD!$F$25,
IF(AND($BJ16=3,BH16=5),TVoeD!$G$25,
IF(AND($BJ16=3,BH16=6),TVoeD!$H$25,
)))))))))))))))))))))))))))))))))))))))))))))))))))))</f>
        <v>0</v>
      </c>
      <c r="BV16" s="13">
        <f>IF(AND($BJ16=4,BI16=1),TVoeD!$C$17,
IF(AND($BJ16=4,BI16=2),TVoeD!$D$17,
IF(AND($BJ16=4,BI16=3),TVoeD!$E$17,
IF(AND($BJ16=4,BI16=4),TVoeD!$F$17,
IF(AND($BJ16=4,BI16=5),TVoeD!$G$17,
IF(AND($BJ16=4,BI16=6),TVoeD!$H$17,
IF(AND($BJ16="8a",BI16=1),TVoeD!$C$18,
IF(AND($BJ16="8a",BI16=2),TVoeD!$D$18,
IF(AND($BJ16="8a",BI16=3),TVoeD!$E$18,
IF(AND($BJ16="8a",BI16=4),TVoeD!$F$18,
IF(AND($BJ16="8a",BI16=5),TVoeD!$G$18,
IF(AND($BJ16="8a",BI16=6),TVoeD!$H$18,
IF(AND($BJ16=13,BI16=1),TVoeD!$C$19,
IF(AND($BJ16=13,BI16=2),TVoeD!$D$19,
IF(AND($BJ16=13,BI16=3),TVoeD!$E$19,
IF(AND($BJ16=13,BI16=4),TVoeD!$F$19,
IF(AND($BJ16=13,BI16=5),TVoeD!$G$19,
IF(AND($BJ16=13,BI16=6),TVoeD!$H$19,
IF(AND($BJ16=15,BI16=1),TVoeD!$C$20,
IF(AND($BJ16=15,BI16=2),TVoeD!$D$20,
IF(AND($BJ16=15,BI16=3),TVoeD!$E$20,
IF(AND($BJ16=15,BI16=4),TVoeD!$F$20,
IF(AND($BJ16=15,BI16=5),TVoeD!$G$20,
IF(AND($BJ16=15,BI16=6),TVoeD!$H$20,
IF(AND($BJ16=16,BI16=1),TVoeD!$C$21,
IF(AND($BJ16=16,BI16=2),TVoeD!$D$21,
IF(AND($BJ16=16,BI16=3),TVoeD!$E$21,
IF(AND($BJ16=16,BI16=4),TVoeD!$F$21,
IF(AND($BJ16=16,BI16=5),TVoeD!$G$21,
IF(AND($BJ16=16,BI16=6),TVoeD!$H$21,
IF(AND($BJ16=17,BI16=1),TVoeD!$C$22,
IF(AND($BJ16=17,BI16=2),TVoeD!$D$22,
IF(AND($BJ16=17,BI16=3),TVoeD!$E$22,
IF(AND($BJ16=17,BI16=4),TVoeD!$F$22,
IF(AND($BJ16=17,BI16=5),TVoeD!$G$22,
IF(AND($BJ16=17,BI16=6),TVoeD!$H$22,
IF(AND($BJ16=18,BI16=1),TVoeD!$C$23,
IF(AND($BJ16=18,BI16=2),TVoeD!$D$23,
IF(AND($BJ16=18,BI16=4),TVoeD!$F$23,
IF(AND($BJ16=18,BI16=5),TVoeD!$G$23,
IF(AND($BJ16=18,BI16=6),TVoeD!$H$23,
IF(AND($BJ16=9,BI16=1),TVoeD!$C$24,
IF(AND($BJ16=9,BI16=2),TVoeD!$D$24,
IF(AND($BJ16=9,BI16=3),TVoeD!$E$24,
IF(AND($BJ16=9,BI16=4),TVoeD!$F$24,
IF(AND($BJ16=9,BI16=5),TVoeD!$G$24,
IF(AND($BJ16=9,BI16=6),TVoeD!$H$24,
IF(AND($BJ16=3,BI16=1),TVoeD!$C$25,
IF(AND($BJ16=3,BI16=2),TVoeD!$D$25,
IF(AND($BJ16=3,BI16=3),TVoeD!$E$25,
IF(AND($BJ16=3,BI16=4),TVoeD!$F$25,
IF(AND($BJ16=3,BI16=5),TVoeD!$G$25,
IF(AND($BJ16=3,BI16=6),TVoeD!$H$25,
)))))))))))))))))))))))))))))))))))))))))))))))))))))</f>
        <v>0</v>
      </c>
      <c r="BW16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6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6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6" s="14">
        <f>Tabelle3[[#This Row],[Wochenarbeitszeit]]/39</f>
        <v>0</v>
      </c>
      <c r="CA16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6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6" s="24">
        <f>Tabelle3[[#This Row],[Gesamt]]-Tabelle3[[#This Row],[Anteil. Jahresbrutto laut TvöD SuE (tatsächl. Stellenanteil, tatsächl. Tätigkeitsmonate)]]</f>
        <v>0</v>
      </c>
      <c r="CD16" s="14" t="e">
        <f>Tabelle3[[#This Row],[Delta Tarif und real]]/Tabelle3[[#This Row],[Anteil. Jahresbrutto laut TvöD SuE (tatsächl. Stellenanteil, tatsächl. Tätigkeitsmonate)]]</f>
        <v>#DIV/0!</v>
      </c>
      <c r="CG16" s="41"/>
      <c r="CH16" s="37"/>
      <c r="CI16" s="37"/>
    </row>
    <row r="17" spans="1:87" s="4" customFormat="1" ht="28" customHeight="1" x14ac:dyDescent="0.2">
      <c r="A17" s="23"/>
      <c r="B17" s="7"/>
      <c r="C17" s="7"/>
      <c r="D17" s="8"/>
      <c r="E17" s="8"/>
      <c r="F17" s="9"/>
      <c r="G17" s="9"/>
      <c r="H17" s="78">
        <f>SUM(F17*SUM(Tabelle3[[#This Row],[Im Januar tätig]]:Tabelle3[[#This Row],[im Dezember tätig]]), G17)</f>
        <v>0</v>
      </c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31"/>
      <c r="V17" s="33"/>
      <c r="W17" s="44" t="str">
        <f>IF($U17="","",(DATEDIF($U17,$X17,"M")-Tabelle3[[#This Row],[Arbeitspausen vor Betriebszugehörigkeit (Monate)]])/12)</f>
        <v/>
      </c>
      <c r="X17" s="31"/>
      <c r="Y17" s="33"/>
      <c r="Z17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7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7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7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7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7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7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7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7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7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7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7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7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7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7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7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7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7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7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7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7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7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7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7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7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7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7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7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7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7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7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7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7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7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7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7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7" s="17"/>
      <c r="BK17" s="13">
        <f>IF(AND($BJ17=4,$AX17=1),TVoeD!$C$4,IF(AND($BJ17=4,$AX17=2),TVoeD!$D$4,IF(AND($BJ17=4,$AX17=3),TVoeD!$E$4,IF(AND($BJ17=4,$AX17=4),TVoeD!$F$4,
IF(AND($BJ17=4,$AX17=5),TVoeD!$G$4,
IF(AND($BJ17=4,$AX17=6),TVoeD!$H$4,
IF(AND($BJ17="8a",$AX17=1),TVoeD!$C$5,
IF(AND($BJ17="8a",$AX17=2),TVoeD!$D$5,
IF(AND($BJ17="8a",$AX17=3),TVoeD!$E$5,
IF(AND($BJ17="8a",$AX17=4),TVoeD!$F$5,
IF(AND($BJ17="8a",$AX17=5),TVoeD!$G$5,
IF(AND($BJ17="8a",$AX17=6),TVoeD!$H$5,
IF(AND($BJ17=13,$AX17=1),TVoeD!$C$6,
IF(AND($BJ17=13,$AX17=2),TVoeD!$D$6,
IF(AND($BJ17=13,$AX17=3),TVoeD!$E$6,
IF(AND($BJ17=13,$AX17=4),TVoeD!$F$6,
IF(AND($BJ17=13,$AX17=5),TVoeD!$G$6,
IF(AND($BJ17=13,$AX17=6),TVoeD!$H$6,
IF(AND($BJ17=15,$AX17=1),TVoeD!$C$7,
IF(AND($BJ17=15,$AX17=2),TVoeD!$D$7,
IF(AND($BJ17=15,$AX17=3),TVoeD!$E$7,
IF(AND($BJ17=15,$AX17=4),TVoeD!$F$7,
IF(AND($BJ17=15,$AX17=5),TVoeD!$G$7,
IF(AND($BJ17=15,$AX17=6),TVoeD!$H$7,
IF(AND($BJ17=16,$AX17=1),TVoeD!$C$8,
IF(AND($BJ17=16,$AX17=2),TVoeD!$D$8,
IF(AND($BJ17=16,$AX17=3),TVoeD!$E$8,
IF(AND($BJ17=16,$AX17=4),TVoeD!$F$8,
IF(AND($BJ17=16,$AX17=5),TVoeD!$G$8,
IF(AND($BJ17=16,$AX17=6),TVoeD!$H$8,
IF(AND($BJ17=17,$AX17=1),TVoeD!$C$9,
IF(AND($BJ17=17,$AX17=2),TVoeD!$D$9,
IF(AND($BJ17=17,$AX17=3),TVoeD!$E$9,
IF(AND($BJ17=17,$AX17=4),TVoeD!$F$9,
IF(AND($BJ17=17,$AX17=5),TVoeD!$G$9,
IF(AND($BJ17=17,$AX17=6),TVoeD!$H$9,
IF(AND($BJ17=18,$AX17=1),TVoeD!$C$10,
IF(AND($BJ17=18,$AX17=2),TVoeD!$D$10,
IF(AND($BJ17=18,$AX17=4),TVoeD!$F$10,
IF(AND($BJ17=18,$AX17=5),TVoeD!$G$10,
IF(AND($BJ17=18,$AX17=6),TVoeD!$H$10,
IF(AND($BJ17=9,$AX17=1),TVoeD!$C$11,
IF(AND($BJ17=9,$AX17=2),TVoeD!$D$11,
IF(AND($BJ17=9,$AX17=3),TVoeD!$E$11,
IF(AND($BJ17=9,$AX17=4),TVoeD!$F$11,
IF(AND($BJ17=9,$AX17=5),TVoeD!$G$11,
IF(AND($BJ17=9,$AX17=6),TVoeD!$H$11,
IF(AND($BJ17=3,$AX17=1),TVoeD!$C$12,
IF(AND($BJ17=3,$AX17=2),TVoeD!$D$12,
IF(AND($BJ17=3,$AX17=3),TVoeD!$E$12,
IF(AND($BJ17=3,$AX17=4),TVoeD!$F$12,
IF(AND($BJ17=3,$AX17=5),TVoeD!$G$12,
IF(AND($BJ17=3,$AX17=6),TVoeD!$H$12,
)))))))))))))))))))))))))))))))))))))))))))))))))))))</f>
        <v>0</v>
      </c>
      <c r="BL17" s="13">
        <f>IF(AND($BJ17=4,$AY17=1),TVoeD!$C$4,IF(AND($BJ17=4,$AY17=2),TVoeD!$D$4,IF(AND($BJ17=4,$AY17=3),TVoeD!$E$4,IF(AND($BJ17=4,$AY17=4),TVoeD!$F$4,
IF(AND($BJ17=4,$AY17=5),TVoeD!$G$4,
IF(AND($BJ17=4,$AY17=6),TVoeD!$H$4,
IF(AND($BJ17="8a",$AY17=1),TVoeD!$C$5,
IF(AND($BJ17="8a",$AY17=2),TVoeD!$D$5,
IF(AND($BJ17="8a",$AY17=3),TVoeD!$E$5,
IF(AND($BJ17="8a",$AY17=4),TVoeD!$F$5,
IF(AND($BJ17="8a",$AY17=5),TVoeD!$G$5,
IF(AND($BJ17="8a",$AY17=6),TVoeD!$H$5,
IF(AND($BJ17=13,$AY17=1),TVoeD!$C$6,
IF(AND($BJ17=13,$AY17=2),TVoeD!$D$6,
IF(AND($BJ17=13,$AY17=3),TVoeD!$E$6,
IF(AND($BJ17=13,$AY17=4),TVoeD!$F$6,
IF(AND($BJ17=13,$AY17=5),TVoeD!$G$6,
IF(AND($BJ17=13,$AY17=6),TVoeD!$H$6,
IF(AND($BJ17=15,$AY17=1),TVoeD!$C$7,
IF(AND($BJ17=15,$AY17=2),TVoeD!$D$7,
IF(AND($BJ17=15,$AY17=3),TVoeD!$E$7,
IF(AND($BJ17=15,$AY17=4),TVoeD!$F$7,
IF(AND($BJ17=15,$AY17=5),TVoeD!$G$7,
IF(AND($BJ17=15,$AY17=6),TVoeD!$H$7,
IF(AND($BJ17=16,$AY17=1),TVoeD!$C$8,
IF(AND($BJ17=16,$AY17=2),TVoeD!$D$8,
IF(AND($BJ17=16,$AY17=3),TVoeD!$E$8,
IF(AND($BJ17=16,$AY17=4),TVoeD!$F$8,
IF(AND($BJ17=16,$AY17=5),TVoeD!$G$8,
IF(AND($BJ17=16,$AY17=6),TVoeD!$H$8,
IF(AND($BJ17=17,$AY17=1),TVoeD!$C$9,
IF(AND($BJ17=17,$AY17=2),TVoeD!$D$9,
IF(AND($BJ17=17,$AY17=3),TVoeD!$E$9,
IF(AND($BJ17=17,$AY17=4),TVoeD!$F$9,
IF(AND($BJ17=17,$AY17=5),TVoeD!$G$9,
IF(AND($BJ17=17,$AY17=6),TVoeD!$H$9,
IF(AND($BJ17=18,$AY17=1),TVoeD!$C$10,
IF(AND($BJ17=18,$AY17=2),TVoeD!$D$10,
IF(AND($BJ17=18,$AY17=4),TVoeD!$F$10,
IF(AND($BJ17=18,$AY17=5),TVoeD!$G$10,
IF(AND($BJ17=18,$AY17=6),TVoeD!$H$10,
IF(AND($BJ17=9,$AY17=1),TVoeD!$C$11,
IF(AND($BJ17=9,$AY17=2),TVoeD!$D$11,
IF(AND($BJ17=9,$AY17=3),TVoeD!$E$11,
IF(AND($BJ17=9,$AY17=4),TVoeD!$F$11,
IF(AND($BJ17=9,$AY17=5),TVoeD!$G$11,
IF(AND($BJ17=9,$AY17=6),TVoeD!$H$11,
IF(AND($BJ17=3,$AY17=1),TVoeD!$C$12,
IF(AND($BJ17=3,$AY17=2),TVoeD!$D$12,
IF(AND($BJ17=3,$AY17=3),TVoeD!$E$12,
IF(AND($BJ17=3,$AY17=4),TVoeD!$F$12,
IF(AND($BJ17=3,$AY17=5),TVoeD!$G$12,
IF(AND($BJ17=3,$AY17=6),TVoeD!$H$12,
)))))))))))))))))))))))))))))))))))))))))))))))))))))</f>
        <v>0</v>
      </c>
      <c r="BM17" s="13">
        <f>IF(AND($BJ17=4,$AZ17=1),TVoeD!$C$17,
IF(AND($BJ17=4,$AZ17=2),TVoeD!$D$17,
IF(AND($BJ17=4,$AZ17=3),TVoeD!$E$17,
IF(AND($BJ17=4,$AZ17=4),TVoeD!$F$17,
IF(AND($BJ17=4,$AZ17=5),TVoeD!$G$17,
IF(AND($BJ17=4,$AZ17=6),TVoeD!$H$17,
IF(AND($BJ17="8a",$AZ17=1),TVoeD!$C$18,
IF(AND($BJ17="8a",$AZ17=2),TVoeD!$D$18,
IF(AND($BJ17="8a",$AZ17=3),TVoeD!$E$18,
IF(AND($BJ17="8a",$AZ17=4),TVoeD!$F$18,
IF(AND($BJ17="8a",$AZ17=5),TVoeD!$G$18,
IF(AND($BJ17="8a",$AZ17=6),TVoeD!$H$18,
IF(AND($BJ17=13,$AZ17=1),TVoeD!$C$19,
IF(AND($BJ17=13,$AZ17=2),TVoeD!$D$19,
IF(AND($BJ17=13,$AZ17=3),TVoeD!$E$19,
IF(AND($BJ17=13,$AZ17=4),TVoeD!$F$19,
IF(AND($BJ17=13,$AZ17=5),TVoeD!$G$19,
IF(AND($BJ17=13,$AZ17=6),TVoeD!$H$19,
IF(AND($BJ17=15,$AZ17=1),TVoeD!$C$20,
IF(AND($BJ17=15,$AZ17=2),TVoeD!$D$20,
IF(AND($BJ17=15,$AZ17=3),TVoeD!$E$20,
IF(AND($BJ17=15,$AZ17=4),TVoeD!$F$20,
IF(AND($BJ17=15,$AZ17=5),TVoeD!$G$20,
IF(AND($BJ17=15,$AZ17=6),TVoeD!$H$20,
IF(AND($BJ17=16,$AZ17=1),TVoeD!$C$21,
IF(AND($BJ17=16,$AZ17=2),TVoeD!$D$21,
IF(AND($BJ17=16,$AZ17=3),TVoeD!$E$21,
IF(AND($BJ17=16,$AZ17=4),TVoeD!$F$21,
IF(AND($BJ17=16,$AZ17=5),TVoeD!$G$21,
IF(AND($BJ17=16,$AZ17=6),TVoeD!$H$21,
IF(AND($BJ17=17,$AZ17=1),TVoeD!$C$22,
IF(AND($BJ17=17,$AZ17=2),TVoeD!$D$22,
IF(AND($BJ17=17,$AZ17=3),TVoeD!$E$22,
IF(AND($BJ17=17,$AZ17=4),TVoeD!$F$22,
IF(AND($BJ17=17,$AZ17=5),TVoeD!$G$22,
IF(AND($BJ17=17,$AZ17=6),TVoeD!$H$22,
IF(AND($BJ17=18,$AZ17=1),TVoeD!$C$23,
IF(AND($BJ17=18,$AZ17=2),TVoeD!$D$23,
IF(AND($BJ17=18,$AZ17=4),TVoeD!$F$23,
IF(AND($BJ17=18,$AZ17=5),TVoeD!$G$23,
IF(AND($BJ17=18,$AZ17=6),TVoeD!$H$23,
IF(AND($BJ17=9,$AZ17=1),TVoeD!$C$24,
IF(AND($BJ17=9,$AZ17=2),TVoeD!$D$24,
IF(AND($BJ17=9,$AZ17=3),TVoeD!$E$24,
IF(AND($BJ17=9,$AZ17=4),TVoeD!$F$24,
IF(AND($BJ17=9,$AZ17=5),TVoeD!$G$24,
IF(AND($BJ17=9,$AZ17=6),TVoeD!$H$24,
IF(AND($BJ17=3,$AZ17=1),TVoeD!$C$25,
IF(AND($BJ17=3,$AZ17=2),TVoeD!$D$25,
IF(AND($BJ17=3,$AZ17=3),TVoeD!$E$25,
IF(AND($BJ17=3,$AZ17=4),TVoeD!$F$25,
IF(AND($BJ17=3,$AZ17=5),TVoeD!$G$25,
IF(AND($BJ17=3,$AZ17=6),TVoeD!$H$25,
)))))))))))))))))))))))))))))))))))))))))))))))))))))</f>
        <v>0</v>
      </c>
      <c r="BN17" s="13">
        <f>IF(AND($BJ17=4,BA17=1),TVoeD!$C$17,
IF(AND($BJ17=4,BA17=2),TVoeD!$D$17,
IF(AND($BJ17=4,BA17=3),TVoeD!$E$17,
IF(AND($BJ17=4,BA17=4),TVoeD!$F$17,
IF(AND($BJ17=4,BA17=5),TVoeD!$G$17,
IF(AND($BJ17=4,BA17=6),TVoeD!$H$17,
IF(AND($BJ17="8a",BA17=1),TVoeD!$C$18,
IF(AND($BJ17="8a",BA17=2),TVoeD!$D$18,
IF(AND($BJ17="8a",BA17=3),TVoeD!$E$18,
IF(AND($BJ17="8a",BA17=4),TVoeD!$F$18,
IF(AND($BJ17="8a",BA17=5),TVoeD!$G$18,
IF(AND($BJ17="8a",BA17=6),TVoeD!$H$18,
IF(AND($BJ17=13,BA17=1),TVoeD!$C$19,
IF(AND($BJ17=13,BA17=2),TVoeD!$D$19,
IF(AND($BJ17=13,BA17=3),TVoeD!$E$19,
IF(AND($BJ17=13,BA17=4),TVoeD!$F$19,
IF(AND($BJ17=13,BA17=5),TVoeD!$G$19,
IF(AND($BJ17=13,BA17=6),TVoeD!$H$19,
IF(AND($BJ17=15,BA17=1),TVoeD!$C$20,
IF(AND($BJ17=15,BA17=2),TVoeD!$D$20,
IF(AND($BJ17=15,BA17=3),TVoeD!$E$20,
IF(AND($BJ17=15,BA17=4),TVoeD!$F$20,
IF(AND($BJ17=15,BA17=5),TVoeD!$G$20,
IF(AND($BJ17=15,BA17=6),TVoeD!$H$20,
IF(AND($BJ17=16,BA17=1),TVoeD!$C$21,
IF(AND($BJ17=16,BA17=2),TVoeD!$D$21,
IF(AND($BJ17=16,BA17=3),TVoeD!$E$21,
IF(AND($BJ17=16,BA17=4),TVoeD!$F$21,
IF(AND($BJ17=16,BA17=5),TVoeD!$G$21,
IF(AND($BJ17=16,BA17=6),TVoeD!$H$21,
IF(AND($BJ17=17,BA17=1),TVoeD!$C$22,
IF(AND($BJ17=17,BA17=2),TVoeD!$D$22,
IF(AND($BJ17=17,BA17=3),TVoeD!$E$22,
IF(AND($BJ17=17,BA17=4),TVoeD!$F$22,
IF(AND($BJ17=17,BA17=5),TVoeD!$G$22,
IF(AND($BJ17=17,BA17=6),TVoeD!$H$22,
IF(AND($BJ17=18,BA17=1),TVoeD!$C$23,
IF(AND($BJ17=18,BA17=2),TVoeD!$D$23,
IF(AND($BJ17=18,BA17=4),TVoeD!$F$23,
IF(AND($BJ17=18,BA17=5),TVoeD!$G$23,
IF(AND($BJ17=18,BA17=6),TVoeD!$H$23,
IF(AND($BJ17=9,BA17=1),TVoeD!$C$24,
IF(AND($BJ17=9,BA17=2),TVoeD!$D$24,
IF(AND($BJ17=9,BA17=3),TVoeD!$E$24,
IF(AND($BJ17=9,BA17=4),TVoeD!$F$24,
IF(AND($BJ17=9,BA17=5),TVoeD!$G$24,
IF(AND($BJ17=9,BA17=6),TVoeD!$H$24,
IF(AND($BJ17=3,BA17=1),TVoeD!$C$25,
IF(AND($BJ17=3,BA17=2),TVoeD!$D$25,
IF(AND($BJ17=3,BA17=3),TVoeD!$E$25,
IF(AND($BJ17=3,BA17=4),TVoeD!$F$25,
IF(AND($BJ17=3,BA17=5),TVoeD!$G$25,
IF(AND($BJ17=3,BA17=6),TVoeD!$H$25,
)))))))))))))))))))))))))))))))))))))))))))))))))))))</f>
        <v>0</v>
      </c>
      <c r="BO17" s="13">
        <f>IF(AND($BJ17=4,BB17=1),TVoeD!$C$17,
IF(AND($BJ17=4,BB17=2),TVoeD!$D$17,
IF(AND($BJ17=4,BB17=3),TVoeD!$E$17,
IF(AND($BJ17=4,BB17=4),TVoeD!$F$17,
IF(AND($BJ17=4,BB17=5),TVoeD!$G$17,
IF(AND($BJ17=4,BB17=6),TVoeD!$H$17,
IF(AND($BJ17="8a",BB17=1),TVoeD!$C$18,
IF(AND($BJ17="8a",BB17=2),TVoeD!$D$18,
IF(AND($BJ17="8a",BB17=3),TVoeD!$E$18,
IF(AND($BJ17="8a",BB17=4),TVoeD!$F$18,
IF(AND($BJ17="8a",BB17=5),TVoeD!$G$18,
IF(AND($BJ17="8a",BB17=6),TVoeD!$H$18,
IF(AND($BJ17=13,BB17=1),TVoeD!$C$19,
IF(AND($BJ17=13,BB17=2),TVoeD!$D$19,
IF(AND($BJ17=13,BB17=3),TVoeD!$E$19,
IF(AND($BJ17=13,BB17=4),TVoeD!$F$19,
IF(AND($BJ17=13,BB17=5),TVoeD!$G$19,
IF(AND($BJ17=13,BB17=6),TVoeD!$H$19,
IF(AND($BJ17=15,BB17=1),TVoeD!$C$20,
IF(AND($BJ17=15,BB17=2),TVoeD!$D$20,
IF(AND($BJ17=15,BB17=3),TVoeD!$E$20,
IF(AND($BJ17=15,BB17=4),TVoeD!$F$20,
IF(AND($BJ17=15,BB17=5),TVoeD!$G$20,
IF(AND($BJ17=15,BB17=6),TVoeD!$H$20,
IF(AND($BJ17=16,BB17=1),TVoeD!$C$21,
IF(AND($BJ17=16,BB17=2),TVoeD!$D$21,
IF(AND($BJ17=16,BB17=3),TVoeD!$E$21,
IF(AND($BJ17=16,BB17=4),TVoeD!$F$21,
IF(AND($BJ17=16,BB17=5),TVoeD!$G$21,
IF(AND($BJ17=16,BB17=6),TVoeD!$H$21,
IF(AND($BJ17=17,BB17=1),TVoeD!$C$22,
IF(AND($BJ17=17,BB17=2),TVoeD!$D$22,
IF(AND($BJ17=17,BB17=3),TVoeD!$E$22,
IF(AND($BJ17=17,BB17=4),TVoeD!$F$22,
IF(AND($BJ17=17,BB17=5),TVoeD!$G$22,
IF(AND($BJ17=17,BB17=6),TVoeD!$H$22,
IF(AND($BJ17=18,BB17=1),TVoeD!$C$23,
IF(AND($BJ17=18,BB17=2),TVoeD!$D$23,
IF(AND($BJ17=18,BB17=4),TVoeD!$F$23,
IF(AND($BJ17=18,BB17=5),TVoeD!$G$23,
IF(AND($BJ17=18,BB17=6),TVoeD!$H$23,
IF(AND($BJ17=9,BB17=1),TVoeD!$C$24,
IF(AND($BJ17=9,BB17=2),TVoeD!$D$24,
IF(AND($BJ17=9,BB17=3),TVoeD!$E$24,
IF(AND($BJ17=9,BB17=4),TVoeD!$F$24,
IF(AND($BJ17=9,BB17=5),TVoeD!$G$24,
IF(AND($BJ17=9,BB17=6),TVoeD!$H$24,
IF(AND($BJ17=3,BB17=1),TVoeD!$C$25,
IF(AND($BJ17=3,BB17=2),TVoeD!$D$25,
IF(AND($BJ17=3,BB17=3),TVoeD!$E$25,
IF(AND($BJ17=3,BB17=4),TVoeD!$F$25,
IF(AND($BJ17=3,BB17=5),TVoeD!$G$25,
IF(AND($BJ17=3,BB17=6),TVoeD!$H$25,
)))))))))))))))))))))))))))))))))))))))))))))))))))))</f>
        <v>0</v>
      </c>
      <c r="BP17" s="13">
        <f>IF(AND($BJ17=4,BC17=1),TVoeD!$C$17,
IF(AND($BJ17=4,BC17=2),TVoeD!$D$17,
IF(AND($BJ17=4,BC17=3),TVoeD!$E$17,
IF(AND($BJ17=4,BC17=4),TVoeD!$F$17,
IF(AND($BJ17=4,BC17=5),TVoeD!$G$17,
IF(AND($BJ17=4,BC17=6),TVoeD!$H$17,
IF(AND($BJ17="8a",BC17=1),TVoeD!$C$18,
IF(AND($BJ17="8a",BC17=2),TVoeD!$D$18,
IF(AND($BJ17="8a",BC17=3),TVoeD!$E$18,
IF(AND($BJ17="8a",BC17=4),TVoeD!$F$18,
IF(AND($BJ17="8a",BC17=5),TVoeD!$G$18,
IF(AND($BJ17="8a",BC17=6),TVoeD!$H$18,
IF(AND($BJ17=13,BC17=1),TVoeD!$C$19,
IF(AND($BJ17=13,BC17=2),TVoeD!$D$19,
IF(AND($BJ17=13,BC17=3),TVoeD!$E$19,
IF(AND($BJ17=13,BC17=4),TVoeD!$F$19,
IF(AND($BJ17=13,BC17=5),TVoeD!$G$19,
IF(AND($BJ17=13,BC17=6),TVoeD!$H$19,
IF(AND($BJ17=15,BC17=1),TVoeD!$C$20,
IF(AND($BJ17=15,BC17=2),TVoeD!$D$20,
IF(AND($BJ17=15,BC17=3),TVoeD!$E$20,
IF(AND($BJ17=15,BC17=4),TVoeD!$F$20,
IF(AND($BJ17=15,BC17=5),TVoeD!$G$20,
IF(AND($BJ17=15,BC17=6),TVoeD!$H$20,
IF(AND($BJ17=16,BC17=1),TVoeD!$C$21,
IF(AND($BJ17=16,BC17=2),TVoeD!$D$21,
IF(AND($BJ17=16,BC17=3),TVoeD!$E$21,
IF(AND($BJ17=16,BC17=4),TVoeD!$F$21,
IF(AND($BJ17=16,BC17=5),TVoeD!$G$21,
IF(AND($BJ17=16,BC17=6),TVoeD!$H$21,
IF(AND($BJ17=17,BC17=1),TVoeD!$C$22,
IF(AND($BJ17=17,BC17=2),TVoeD!$D$22,
IF(AND($BJ17=17,BC17=3),TVoeD!$E$22,
IF(AND($BJ17=17,BC17=4),TVoeD!$F$22,
IF(AND($BJ17=17,BC17=5),TVoeD!$G$22,
IF(AND($BJ17=17,BC17=6),TVoeD!$H$22,
IF(AND($BJ17=18,BC17=1),TVoeD!$C$23,
IF(AND($BJ17=18,BC17=2),TVoeD!$D$23,
IF(AND($BJ17=18,BC17=4),TVoeD!$F$23,
IF(AND($BJ17=18,BC17=5),TVoeD!$G$23,
IF(AND($BJ17=18,BC17=6),TVoeD!$H$23,
IF(AND($BJ17=9,BC17=1),TVoeD!$C$24,
IF(AND($BJ17=9,BC17=2),TVoeD!$D$24,
IF(AND($BJ17=9,BC17=3),TVoeD!$E$24,
IF(AND($BJ17=9,BC17=4),TVoeD!$F$24,
IF(AND($BJ17=9,BC17=5),TVoeD!$G$24,
IF(AND($BJ17=9,BC17=6),TVoeD!$H$24,
IF(AND($BJ17=3,BC17=1),TVoeD!$C$25,
IF(AND($BJ17=3,BC17=2),TVoeD!$D$25,
IF(AND($BJ17=3,BC17=3),TVoeD!$E$25,
IF(AND($BJ17=3,BC17=4),TVoeD!$F$25,
IF(AND($BJ17=3,BC17=5),TVoeD!$G$25,
IF(AND($BJ17=3,BC17=6),TVoeD!$H$25,
)))))))))))))))))))))))))))))))))))))))))))))))))))))</f>
        <v>0</v>
      </c>
      <c r="BQ17" s="13">
        <f>IF(AND($BJ17=4,BD17=1),TVoeD!$C$17,
IF(AND($BJ17=4,BD17=2),TVoeD!$D$17,
IF(AND($BJ17=4,BD17=3),TVoeD!$E$17,
IF(AND($BJ17=4,BD17=4),TVoeD!$F$17,
IF(AND($BJ17=4,BD17=5),TVoeD!$G$17,
IF(AND($BJ17=4,BD17=6),TVoeD!$H$17,
IF(AND($BJ17="8a",BD17=1),TVoeD!$C$18,
IF(AND($BJ17="8a",BD17=2),TVoeD!$D$18,
IF(AND($BJ17="8a",BD17=3),TVoeD!$E$18,
IF(AND($BJ17="8a",BD17=4),TVoeD!$F$18,
IF(AND($BJ17="8a",BD17=5),TVoeD!$G$18,
IF(AND($BJ17="8a",BD17=6),TVoeD!$H$18,
IF(AND($BJ17=13,BD17=1),TVoeD!$C$19,
IF(AND($BJ17=13,BD17=2),TVoeD!$D$19,
IF(AND($BJ17=13,BD17=3),TVoeD!$E$19,
IF(AND($BJ17=13,BD17=4),TVoeD!$F$19,
IF(AND($BJ17=13,BD17=5),TVoeD!$G$19,
IF(AND($BJ17=13,BD17=6),TVoeD!$H$19,
IF(AND($BJ17=15,BD17=1),TVoeD!$C$20,
IF(AND($BJ17=15,BD17=2),TVoeD!$D$20,
IF(AND($BJ17=15,BD17=3),TVoeD!$E$20,
IF(AND($BJ17=15,BD17=4),TVoeD!$F$20,
IF(AND($BJ17=15,BD17=5),TVoeD!$G$20,
IF(AND($BJ17=15,BD17=6),TVoeD!$H$20,
IF(AND($BJ17=16,BD17=1),TVoeD!$C$21,
IF(AND($BJ17=16,BD17=2),TVoeD!$D$21,
IF(AND($BJ17=16,BD17=3),TVoeD!$E$21,
IF(AND($BJ17=16,BD17=4),TVoeD!$F$21,
IF(AND($BJ17=16,BD17=5),TVoeD!$G$21,
IF(AND($BJ17=16,BD17=6),TVoeD!$H$21,
IF(AND($BJ17=17,BD17=1),TVoeD!$C$22,
IF(AND($BJ17=17,BD17=2),TVoeD!$D$22,
IF(AND($BJ17=17,BD17=3),TVoeD!$E$22,
IF(AND($BJ17=17,BD17=4),TVoeD!$F$22,
IF(AND($BJ17=17,BD17=5),TVoeD!$G$22,
IF(AND($BJ17=17,BD17=6),TVoeD!$H$22,
IF(AND($BJ17=18,BD17=1),TVoeD!$C$23,
IF(AND($BJ17=18,BD17=2),TVoeD!$D$23,
IF(AND($BJ17=18,BD17=4),TVoeD!$F$23,
IF(AND($BJ17=18,BD17=5),TVoeD!$G$23,
IF(AND($BJ17=18,BD17=6),TVoeD!$H$23,
IF(AND($BJ17=9,BD17=1),TVoeD!$C$24,
IF(AND($BJ17=9,BD17=2),TVoeD!$D$24,
IF(AND($BJ17=9,BD17=3),TVoeD!$E$24,
IF(AND($BJ17=9,BD17=4),TVoeD!$F$24,
IF(AND($BJ17=9,BD17=5),TVoeD!$G$24,
IF(AND($BJ17=9,BD17=6),TVoeD!$H$24,
IF(AND($BJ17=3,BD17=1),TVoeD!$C$25,
IF(AND($BJ17=3,BD17=2),TVoeD!$D$25,
IF(AND($BJ17=3,BD17=3),TVoeD!$E$25,
IF(AND($BJ17=3,BD17=4),TVoeD!$F$25,
IF(AND($BJ17=3,BD17=5),TVoeD!$G$25,
IF(AND($BJ17=3,BD17=6),TVoeD!$H$25,
)))))))))))))))))))))))))))))))))))))))))))))))))))))</f>
        <v>0</v>
      </c>
      <c r="BR17" s="13">
        <f>IF(AND($BJ17=4,BE17=1),TVoeD!$C$17,
IF(AND($BJ17=4,BE17=2),TVoeD!$D$17,
IF(AND($BJ17=4,BE17=3),TVoeD!$E$17,
IF(AND($BJ17=4,BE17=4),TVoeD!$F$17,
IF(AND($BJ17=4,BE17=5),TVoeD!$G$17,
IF(AND($BJ17=4,BE17=6),TVoeD!$H$17,
IF(AND($BJ17="8a",BE17=1),TVoeD!$C$18,
IF(AND($BJ17="8a",BE17=2),TVoeD!$D$18,
IF(AND($BJ17="8a",BE17=3),TVoeD!$E$18,
IF(AND($BJ17="8a",BE17=4),TVoeD!$F$18,
IF(AND($BJ17="8a",BE17=5),TVoeD!$G$18,
IF(AND($BJ17="8a",BE17=6),TVoeD!$H$18,
IF(AND($BJ17=13,BE17=1),TVoeD!$C$19,
IF(AND($BJ17=13,BE17=2),TVoeD!$D$19,
IF(AND($BJ17=13,BE17=3),TVoeD!$E$19,
IF(AND($BJ17=13,BE17=4),TVoeD!$F$19,
IF(AND($BJ17=13,BE17=5),TVoeD!$G$19,
IF(AND($BJ17=13,BE17=6),TVoeD!$H$19,
IF(AND($BJ17=15,BE17=1),TVoeD!$C$20,
IF(AND($BJ17=15,BE17=2),TVoeD!$D$20,
IF(AND($BJ17=15,BE17=3),TVoeD!$E$20,
IF(AND($BJ17=15,BE17=4),TVoeD!$F$20,
IF(AND($BJ17=15,BE17=5),TVoeD!$G$20,
IF(AND($BJ17=15,BE17=6),TVoeD!$H$20,
IF(AND($BJ17=16,BE17=1),TVoeD!$C$21,
IF(AND($BJ17=16,BE17=2),TVoeD!$D$21,
IF(AND($BJ17=16,BE17=3),TVoeD!$E$21,
IF(AND($BJ17=16,BE17=4),TVoeD!$F$21,
IF(AND($BJ17=16,BE17=5),TVoeD!$G$21,
IF(AND($BJ17=16,BE17=6),TVoeD!$H$21,
IF(AND($BJ17=17,BE17=1),TVoeD!$C$22,
IF(AND($BJ17=17,BE17=2),TVoeD!$D$22,
IF(AND($BJ17=17,BE17=3),TVoeD!$E$22,
IF(AND($BJ17=17,BE17=4),TVoeD!$F$22,
IF(AND($BJ17=17,BE17=5),TVoeD!$G$22,
IF(AND($BJ17=17,BE17=6),TVoeD!$H$22,
IF(AND($BJ17=18,BE17=1),TVoeD!$C$23,
IF(AND($BJ17=18,BE17=2),TVoeD!$D$23,
IF(AND($BJ17=18,BE17=4),TVoeD!$F$23,
IF(AND($BJ17=18,BE17=5),TVoeD!$G$23,
IF(AND($BJ17=18,BE17=6),TVoeD!$H$23,
IF(AND($BJ17=9,BE17=1),TVoeD!$C$24,
IF(AND($BJ17=9,BE17=2),TVoeD!$D$24,
IF(AND($BJ17=9,BE17=3),TVoeD!$E$24,
IF(AND($BJ17=9,BE17=4),TVoeD!$F$24,
IF(AND($BJ17=9,BE17=5),TVoeD!$G$24,
IF(AND($BJ17=9,BE17=6),TVoeD!$H$24,
IF(AND($BJ17=3,BE17=1),TVoeD!$C$25,
IF(AND($BJ17=3,BE17=2),TVoeD!$D$25,
IF(AND($BJ17=3,BE17=3),TVoeD!$E$25,
IF(AND($BJ17=3,BE17=4),TVoeD!$F$25,
IF(AND($BJ17=3,BE17=5),TVoeD!$G$25,
IF(AND($BJ17=3,BE17=6),TVoeD!$H$25,
)))))))))))))))))))))))))))))))))))))))))))))))))))))</f>
        <v>0</v>
      </c>
      <c r="BS17" s="13">
        <f>IF(AND($BJ17=4,BF17=1),TVoeD!$C$17,
IF(AND($BJ17=4,BF17=2),TVoeD!$D$17,
IF(AND($BJ17=4,BF17=3),TVoeD!$E$17,
IF(AND($BJ17=4,BF17=4),TVoeD!$F$17,
IF(AND($BJ17=4,BF17=5),TVoeD!$G$17,
IF(AND($BJ17=4,BF17=6),TVoeD!$H$17,
IF(AND($BJ17="8a",BF17=1),TVoeD!$C$18,
IF(AND($BJ17="8a",BF17=2),TVoeD!$D$18,
IF(AND($BJ17="8a",BF17=3),TVoeD!$E$18,
IF(AND($BJ17="8a",BF17=4),TVoeD!$F$18,
IF(AND($BJ17="8a",BF17=5),TVoeD!$G$18,
IF(AND($BJ17="8a",BF17=6),TVoeD!$H$18,
IF(AND($BJ17=13,BF17=1),TVoeD!$C$19,
IF(AND($BJ17=13,BF17=2),TVoeD!$D$19,
IF(AND($BJ17=13,BF17=3),TVoeD!$E$19,
IF(AND($BJ17=13,BF17=4),TVoeD!$F$19,
IF(AND($BJ17=13,BF17=5),TVoeD!$G$19,
IF(AND($BJ17=13,BF17=6),TVoeD!$H$19,
IF(AND($BJ17=15,BF17=1),TVoeD!$C$20,
IF(AND($BJ17=15,BF17=2),TVoeD!$D$20,
IF(AND($BJ17=15,BF17=3),TVoeD!$E$20,
IF(AND($BJ17=15,BF17=4),TVoeD!$F$20,
IF(AND($BJ17=15,BF17=5),TVoeD!$G$20,
IF(AND($BJ17=15,BF17=6),TVoeD!$H$20,
IF(AND($BJ17=16,BF17=1),TVoeD!$C$21,
IF(AND($BJ17=16,BF17=2),TVoeD!$D$21,
IF(AND($BJ17=16,BF17=3),TVoeD!$E$21,
IF(AND($BJ17=16,BF17=4),TVoeD!$F$21,
IF(AND($BJ17=16,BF17=5),TVoeD!$G$21,
IF(AND($BJ17=16,BF17=6),TVoeD!$H$21,
IF(AND($BJ17=17,BF17=1),TVoeD!$C$22,
IF(AND($BJ17=17,BF17=2),TVoeD!$D$22,
IF(AND($BJ17=17,BF17=3),TVoeD!$E$22,
IF(AND($BJ17=17,BF17=4),TVoeD!$F$22,
IF(AND($BJ17=17,BF17=5),TVoeD!$G$22,
IF(AND($BJ17=17,BF17=6),TVoeD!$H$22,
IF(AND($BJ17=18,BF17=1),TVoeD!$C$23,
IF(AND($BJ17=18,BF17=2),TVoeD!$D$23,
IF(AND($BJ17=18,BF17=4),TVoeD!$F$23,
IF(AND($BJ17=18,BF17=5),TVoeD!$G$23,
IF(AND($BJ17=18,BF17=6),TVoeD!$H$23,
IF(AND($BJ17=9,BF17=1),TVoeD!$C$24,
IF(AND($BJ17=9,BF17=2),TVoeD!$D$24,
IF(AND($BJ17=9,BF17=3),TVoeD!$E$24,
IF(AND($BJ17=9,BF17=4),TVoeD!$F$24,
IF(AND($BJ17=9,BF17=5),TVoeD!$G$24,
IF(AND($BJ17=9,BF17=6),TVoeD!$H$24,
IF(AND($BJ17=3,BF17=1),TVoeD!$C$25,
IF(AND($BJ17=3,BF17=2),TVoeD!$D$25,
IF(AND($BJ17=3,BF17=3),TVoeD!$E$25,
IF(AND($BJ17=3,BF17=4),TVoeD!$F$25,
IF(AND($BJ17=3,BF17=5),TVoeD!$G$25,
IF(AND($BJ17=3,BF17=6),TVoeD!$H$25,
)))))))))))))))))))))))))))))))))))))))))))))))))))))</f>
        <v>0</v>
      </c>
      <c r="BT17" s="13">
        <f>IF(AND($BJ17=4,BG17=1),TVoeD!$C$17,
IF(AND($BJ17=4,BG17=2),TVoeD!$D$17,
IF(AND($BJ17=4,BG17=3),TVoeD!$E$17,
IF(AND($BJ17=4,BG17=4),TVoeD!$F$17,
IF(AND($BJ17=4,BG17=5),TVoeD!$G$17,
IF(AND($BJ17=4,BG17=6),TVoeD!$H$17,
IF(AND($BJ17="8a",BG17=1),TVoeD!$C$18,
IF(AND($BJ17="8a",BG17=2),TVoeD!$D$18,
IF(AND($BJ17="8a",BG17=3),TVoeD!$E$18,
IF(AND($BJ17="8a",BG17=4),TVoeD!$F$18,
IF(AND($BJ17="8a",BG17=5),TVoeD!$G$18,
IF(AND($BJ17="8a",BG17=6),TVoeD!$H$18,
IF(AND($BJ17=13,BG17=1),TVoeD!$C$19,
IF(AND($BJ17=13,BG17=2),TVoeD!$D$19,
IF(AND($BJ17=13,BG17=3),TVoeD!$E$19,
IF(AND($BJ17=13,BG17=4),TVoeD!$F$19,
IF(AND($BJ17=13,BG17=5),TVoeD!$G$19,
IF(AND($BJ17=13,BG17=6),TVoeD!$H$19,
IF(AND($BJ17=15,BG17=1),TVoeD!$C$20,
IF(AND($BJ17=15,BG17=2),TVoeD!$D$20,
IF(AND($BJ17=15,BG17=3),TVoeD!$E$20,
IF(AND($BJ17=15,BG17=4),TVoeD!$F$20,
IF(AND($BJ17=15,BG17=5),TVoeD!$G$20,
IF(AND($BJ17=15,BG17=6),TVoeD!$H$20,
IF(AND($BJ17=16,BG17=1),TVoeD!$C$21,
IF(AND($BJ17=16,BG17=2),TVoeD!$D$21,
IF(AND($BJ17=16,BG17=3),TVoeD!$E$21,
IF(AND($BJ17=16,BG17=4),TVoeD!$F$21,
IF(AND($BJ17=16,BG17=5),TVoeD!$G$21,
IF(AND($BJ17=16,BG17=6),TVoeD!$H$21,
IF(AND($BJ17=17,BG17=1),TVoeD!$C$22,
IF(AND($BJ17=17,BG17=2),TVoeD!$D$22,
IF(AND($BJ17=17,BG17=3),TVoeD!$E$22,
IF(AND($BJ17=17,BG17=4),TVoeD!$F$22,
IF(AND($BJ17=17,BG17=5),TVoeD!$G$22,
IF(AND($BJ17=17,BG17=6),TVoeD!$H$22,
IF(AND($BJ17=18,BG17=1),TVoeD!$C$23,
IF(AND($BJ17=18,BG17=2),TVoeD!$D$23,
IF(AND($BJ17=18,BG17=4),TVoeD!$F$23,
IF(AND($BJ17=18,BG17=5),TVoeD!$G$23,
IF(AND($BJ17=18,BG17=6),TVoeD!$H$23,
IF(AND($BJ17=9,BG17=1),TVoeD!$C$24,
IF(AND($BJ17=9,BG17=2),TVoeD!$D$24,
IF(AND($BJ17=9,BG17=3),TVoeD!$E$24,
IF(AND($BJ17=9,BG17=4),TVoeD!$F$24,
IF(AND($BJ17=9,BG17=5),TVoeD!$G$24,
IF(AND($BJ17=9,BG17=6),TVoeD!$H$24,
IF(AND($BJ17=3,BG17=1),TVoeD!$C$25,
IF(AND($BJ17=3,BG17=2),TVoeD!$D$25,
IF(AND($BJ17=3,BG17=3),TVoeD!$E$25,
IF(AND($BJ17=3,BG17=4),TVoeD!$F$25,
IF(AND($BJ17=3,BG17=5),TVoeD!$G$25,
IF(AND($BJ17=3,BG17=6),TVoeD!$H$25,
)))))))))))))))))))))))))))))))))))))))))))))))))))))</f>
        <v>0</v>
      </c>
      <c r="BU17" s="13">
        <f>IF(AND($BJ17=4,BH17=1),TVoeD!$C$17,
IF(AND($BJ17=4,BH17=2),TVoeD!$D$17,
IF(AND($BJ17=4,BH17=3),TVoeD!$E$17,
IF(AND($BJ17=4,BH17=4),TVoeD!$F$17,
IF(AND($BJ17=4,BH17=5),TVoeD!$G$17,
IF(AND($BJ17=4,BH17=6),TVoeD!$H$17,
IF(AND($BJ17="8a",BH17=1),TVoeD!$C$18,
IF(AND($BJ17="8a",BH17=2),TVoeD!$D$18,
IF(AND($BJ17="8a",BH17=3),TVoeD!$E$18,
IF(AND($BJ17="8a",BH17=4),TVoeD!$F$18,
IF(AND($BJ17="8a",BH17=5),TVoeD!$G$18,
IF(AND($BJ17="8a",BH17=6),TVoeD!$H$18,
IF(AND($BJ17=13,BH17=1),TVoeD!$C$19,
IF(AND($BJ17=13,BH17=2),TVoeD!$D$19,
IF(AND($BJ17=13,BH17=3),TVoeD!$E$19,
IF(AND($BJ17=13,BH17=4),TVoeD!$F$19,
IF(AND($BJ17=13,BH17=5),TVoeD!$G$19,
IF(AND($BJ17=13,BH17=6),TVoeD!$H$19,
IF(AND($BJ17=15,BH17=1),TVoeD!$C$20,
IF(AND($BJ17=15,BH17=2),TVoeD!$D$20,
IF(AND($BJ17=15,BH17=3),TVoeD!$E$20,
IF(AND($BJ17=15,BH17=4),TVoeD!$F$20,
IF(AND($BJ17=15,BH17=5),TVoeD!$G$20,
IF(AND($BJ17=15,BH17=6),TVoeD!$H$20,
IF(AND($BJ17=16,BH17=1),TVoeD!$C$21,
IF(AND($BJ17=16,BH17=2),TVoeD!$D$21,
IF(AND($BJ17=16,BH17=3),TVoeD!$E$21,
IF(AND($BJ17=16,BH17=4),TVoeD!$F$21,
IF(AND($BJ17=16,BH17=5),TVoeD!$G$21,
IF(AND($BJ17=16,BH17=6),TVoeD!$H$21,
IF(AND($BJ17=17,BH17=1),TVoeD!$C$22,
IF(AND($BJ17=17,BH17=2),TVoeD!$D$22,
IF(AND($BJ17=17,BH17=3),TVoeD!$E$22,
IF(AND($BJ17=17,BH17=4),TVoeD!$F$22,
IF(AND($BJ17=17,BH17=5),TVoeD!$G$22,
IF(AND($BJ17=17,BH17=6),TVoeD!$H$22,
IF(AND($BJ17=18,BH17=1),TVoeD!$C$23,
IF(AND($BJ17=18,BH17=2),TVoeD!$D$23,
IF(AND($BJ17=18,BH17=4),TVoeD!$F$23,
IF(AND($BJ17=18,BH17=5),TVoeD!$G$23,
IF(AND($BJ17=18,BH17=6),TVoeD!$H$23,
IF(AND($BJ17=9,BH17=1),TVoeD!$C$24,
IF(AND($BJ17=9,BH17=2),TVoeD!$D$24,
IF(AND($BJ17=9,BH17=3),TVoeD!$E$24,
IF(AND($BJ17=9,BH17=4),TVoeD!$F$24,
IF(AND($BJ17=9,BH17=5),TVoeD!$G$24,
IF(AND($BJ17=9,BH17=6),TVoeD!$H$24,
IF(AND($BJ17=3,BH17=1),TVoeD!$C$25,
IF(AND($BJ17=3,BH17=2),TVoeD!$D$25,
IF(AND($BJ17=3,BH17=3),TVoeD!$E$25,
IF(AND($BJ17=3,BH17=4),TVoeD!$F$25,
IF(AND($BJ17=3,BH17=5),TVoeD!$G$25,
IF(AND($BJ17=3,BH17=6),TVoeD!$H$25,
)))))))))))))))))))))))))))))))))))))))))))))))))))))</f>
        <v>0</v>
      </c>
      <c r="BV17" s="13">
        <f>IF(AND($BJ17=4,BI17=1),TVoeD!$C$17,
IF(AND($BJ17=4,BI17=2),TVoeD!$D$17,
IF(AND($BJ17=4,BI17=3),TVoeD!$E$17,
IF(AND($BJ17=4,BI17=4),TVoeD!$F$17,
IF(AND($BJ17=4,BI17=5),TVoeD!$G$17,
IF(AND($BJ17=4,BI17=6),TVoeD!$H$17,
IF(AND($BJ17="8a",BI17=1),TVoeD!$C$18,
IF(AND($BJ17="8a",BI17=2),TVoeD!$D$18,
IF(AND($BJ17="8a",BI17=3),TVoeD!$E$18,
IF(AND($BJ17="8a",BI17=4),TVoeD!$F$18,
IF(AND($BJ17="8a",BI17=5),TVoeD!$G$18,
IF(AND($BJ17="8a",BI17=6),TVoeD!$H$18,
IF(AND($BJ17=13,BI17=1),TVoeD!$C$19,
IF(AND($BJ17=13,BI17=2),TVoeD!$D$19,
IF(AND($BJ17=13,BI17=3),TVoeD!$E$19,
IF(AND($BJ17=13,BI17=4),TVoeD!$F$19,
IF(AND($BJ17=13,BI17=5),TVoeD!$G$19,
IF(AND($BJ17=13,BI17=6),TVoeD!$H$19,
IF(AND($BJ17=15,BI17=1),TVoeD!$C$20,
IF(AND($BJ17=15,BI17=2),TVoeD!$D$20,
IF(AND($BJ17=15,BI17=3),TVoeD!$E$20,
IF(AND($BJ17=15,BI17=4),TVoeD!$F$20,
IF(AND($BJ17=15,BI17=5),TVoeD!$G$20,
IF(AND($BJ17=15,BI17=6),TVoeD!$H$20,
IF(AND($BJ17=16,BI17=1),TVoeD!$C$21,
IF(AND($BJ17=16,BI17=2),TVoeD!$D$21,
IF(AND($BJ17=16,BI17=3),TVoeD!$E$21,
IF(AND($BJ17=16,BI17=4),TVoeD!$F$21,
IF(AND($BJ17=16,BI17=5),TVoeD!$G$21,
IF(AND($BJ17=16,BI17=6),TVoeD!$H$21,
IF(AND($BJ17=17,BI17=1),TVoeD!$C$22,
IF(AND($BJ17=17,BI17=2),TVoeD!$D$22,
IF(AND($BJ17=17,BI17=3),TVoeD!$E$22,
IF(AND($BJ17=17,BI17=4),TVoeD!$F$22,
IF(AND($BJ17=17,BI17=5),TVoeD!$G$22,
IF(AND($BJ17=17,BI17=6),TVoeD!$H$22,
IF(AND($BJ17=18,BI17=1),TVoeD!$C$23,
IF(AND($BJ17=18,BI17=2),TVoeD!$D$23,
IF(AND($BJ17=18,BI17=4),TVoeD!$F$23,
IF(AND($BJ17=18,BI17=5),TVoeD!$G$23,
IF(AND($BJ17=18,BI17=6),TVoeD!$H$23,
IF(AND($BJ17=9,BI17=1),TVoeD!$C$24,
IF(AND($BJ17=9,BI17=2),TVoeD!$D$24,
IF(AND($BJ17=9,BI17=3),TVoeD!$E$24,
IF(AND($BJ17=9,BI17=4),TVoeD!$F$24,
IF(AND($BJ17=9,BI17=5),TVoeD!$G$24,
IF(AND($BJ17=9,BI17=6),TVoeD!$H$24,
IF(AND($BJ17=3,BI17=1),TVoeD!$C$25,
IF(AND($BJ17=3,BI17=2),TVoeD!$D$25,
IF(AND($BJ17=3,BI17=3),TVoeD!$E$25,
IF(AND($BJ17=3,BI17=4),TVoeD!$F$25,
IF(AND($BJ17=3,BI17=5),TVoeD!$G$25,
IF(AND($BJ17=3,BI17=6),TVoeD!$H$25,
)))))))))))))))))))))))))))))))))))))))))))))))))))))</f>
        <v>0</v>
      </c>
      <c r="BW17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7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7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7" s="14">
        <f>Tabelle3[[#This Row],[Wochenarbeitszeit]]/39</f>
        <v>0</v>
      </c>
      <c r="CA17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7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7" s="24">
        <f>Tabelle3[[#This Row],[Gesamt]]-Tabelle3[[#This Row],[Anteil. Jahresbrutto laut TvöD SuE (tatsächl. Stellenanteil, tatsächl. Tätigkeitsmonate)]]</f>
        <v>0</v>
      </c>
      <c r="CD17" s="14" t="e">
        <f>Tabelle3[[#This Row],[Delta Tarif und real]]/Tabelle3[[#This Row],[Anteil. Jahresbrutto laut TvöD SuE (tatsächl. Stellenanteil, tatsächl. Tätigkeitsmonate)]]</f>
        <v>#DIV/0!</v>
      </c>
      <c r="CG17" s="34"/>
      <c r="CI17" s="37"/>
    </row>
    <row r="18" spans="1:87" s="4" customFormat="1" ht="28" customHeight="1" x14ac:dyDescent="0.2">
      <c r="A18" s="23"/>
      <c r="B18" s="7"/>
      <c r="C18" s="7"/>
      <c r="D18" s="8"/>
      <c r="E18" s="8"/>
      <c r="F18" s="9"/>
      <c r="G18" s="9"/>
      <c r="H18" s="78">
        <f>SUM(F18*SUM(Tabelle3[[#This Row],[Im Januar tätig]]:Tabelle3[[#This Row],[im Dezember tätig]]), G18)</f>
        <v>0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31"/>
      <c r="V18" s="33"/>
      <c r="W18" s="44" t="str">
        <f>IF($U18="","",(DATEDIF($U18,$X18,"M")-Tabelle3[[#This Row],[Arbeitspausen vor Betriebszugehörigkeit (Monate)]])/12)</f>
        <v/>
      </c>
      <c r="X18" s="31"/>
      <c r="Y18" s="33"/>
      <c r="Z18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8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8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8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8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8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8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8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8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8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8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8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8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8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8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8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8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8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8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8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8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8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8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8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8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8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8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8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8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8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8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8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8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8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8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8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8" s="17"/>
      <c r="BK18" s="13">
        <f>IF(AND($BJ18=4,$AX18=1),TVoeD!$C$4,IF(AND($BJ18=4,$AX18=2),TVoeD!$D$4,IF(AND($BJ18=4,$AX18=3),TVoeD!$E$4,IF(AND($BJ18=4,$AX18=4),TVoeD!$F$4,
IF(AND($BJ18=4,$AX18=5),TVoeD!$G$4,
IF(AND($BJ18=4,$AX18=6),TVoeD!$H$4,
IF(AND($BJ18="8a",$AX18=1),TVoeD!$C$5,
IF(AND($BJ18="8a",$AX18=2),TVoeD!$D$5,
IF(AND($BJ18="8a",$AX18=3),TVoeD!$E$5,
IF(AND($BJ18="8a",$AX18=4),TVoeD!$F$5,
IF(AND($BJ18="8a",$AX18=5),TVoeD!$G$5,
IF(AND($BJ18="8a",$AX18=6),TVoeD!$H$5,
IF(AND($BJ18=13,$AX18=1),TVoeD!$C$6,
IF(AND($BJ18=13,$AX18=2),TVoeD!$D$6,
IF(AND($BJ18=13,$AX18=3),TVoeD!$E$6,
IF(AND($BJ18=13,$AX18=4),TVoeD!$F$6,
IF(AND($BJ18=13,$AX18=5),TVoeD!$G$6,
IF(AND($BJ18=13,$AX18=6),TVoeD!$H$6,
IF(AND($BJ18=15,$AX18=1),TVoeD!$C$7,
IF(AND($BJ18=15,$AX18=2),TVoeD!$D$7,
IF(AND($BJ18=15,$AX18=3),TVoeD!$E$7,
IF(AND($BJ18=15,$AX18=4),TVoeD!$F$7,
IF(AND($BJ18=15,$AX18=5),TVoeD!$G$7,
IF(AND($BJ18=15,$AX18=6),TVoeD!$H$7,
IF(AND($BJ18=16,$AX18=1),TVoeD!$C$8,
IF(AND($BJ18=16,$AX18=2),TVoeD!$D$8,
IF(AND($BJ18=16,$AX18=3),TVoeD!$E$8,
IF(AND($BJ18=16,$AX18=4),TVoeD!$F$8,
IF(AND($BJ18=16,$AX18=5),TVoeD!$G$8,
IF(AND($BJ18=16,$AX18=6),TVoeD!$H$8,
IF(AND($BJ18=17,$AX18=1),TVoeD!$C$9,
IF(AND($BJ18=17,$AX18=2),TVoeD!$D$9,
IF(AND($BJ18=17,$AX18=3),TVoeD!$E$9,
IF(AND($BJ18=17,$AX18=4),TVoeD!$F$9,
IF(AND($BJ18=17,$AX18=5),TVoeD!$G$9,
IF(AND($BJ18=17,$AX18=6),TVoeD!$H$9,
IF(AND($BJ18=18,$AX18=1),TVoeD!$C$10,
IF(AND($BJ18=18,$AX18=2),TVoeD!$D$10,
IF(AND($BJ18=18,$AX18=4),TVoeD!$F$10,
IF(AND($BJ18=18,$AX18=5),TVoeD!$G$10,
IF(AND($BJ18=18,$AX18=6),TVoeD!$H$10,
IF(AND($BJ18=9,$AX18=1),TVoeD!$C$11,
IF(AND($BJ18=9,$AX18=2),TVoeD!$D$11,
IF(AND($BJ18=9,$AX18=3),TVoeD!$E$11,
IF(AND($BJ18=9,$AX18=4),TVoeD!$F$11,
IF(AND($BJ18=9,$AX18=5),TVoeD!$G$11,
IF(AND($BJ18=9,$AX18=6),TVoeD!$H$11,
IF(AND($BJ18=3,$AX18=1),TVoeD!$C$12,
IF(AND($BJ18=3,$AX18=2),TVoeD!$D$12,
IF(AND($BJ18=3,$AX18=3),TVoeD!$E$12,
IF(AND($BJ18=3,$AX18=4),TVoeD!$F$12,
IF(AND($BJ18=3,$AX18=5),TVoeD!$G$12,
IF(AND($BJ18=3,$AX18=6),TVoeD!$H$12,
)))))))))))))))))))))))))))))))))))))))))))))))))))))</f>
        <v>0</v>
      </c>
      <c r="BL18" s="13">
        <f>IF(AND($BJ18=4,$AY18=1),TVoeD!$C$4,IF(AND($BJ18=4,$AY18=2),TVoeD!$D$4,IF(AND($BJ18=4,$AY18=3),TVoeD!$E$4,IF(AND($BJ18=4,$AY18=4),TVoeD!$F$4,
IF(AND($BJ18=4,$AY18=5),TVoeD!$G$4,
IF(AND($BJ18=4,$AY18=6),TVoeD!$H$4,
IF(AND($BJ18="8a",$AY18=1),TVoeD!$C$5,
IF(AND($BJ18="8a",$AY18=2),TVoeD!$D$5,
IF(AND($BJ18="8a",$AY18=3),TVoeD!$E$5,
IF(AND($BJ18="8a",$AY18=4),TVoeD!$F$5,
IF(AND($BJ18="8a",$AY18=5),TVoeD!$G$5,
IF(AND($BJ18="8a",$AY18=6),TVoeD!$H$5,
IF(AND($BJ18=13,$AY18=1),TVoeD!$C$6,
IF(AND($BJ18=13,$AY18=2),TVoeD!$D$6,
IF(AND($BJ18=13,$AY18=3),TVoeD!$E$6,
IF(AND($BJ18=13,$AY18=4),TVoeD!$F$6,
IF(AND($BJ18=13,$AY18=5),TVoeD!$G$6,
IF(AND($BJ18=13,$AY18=6),TVoeD!$H$6,
IF(AND($BJ18=15,$AY18=1),TVoeD!$C$7,
IF(AND($BJ18=15,$AY18=2),TVoeD!$D$7,
IF(AND($BJ18=15,$AY18=3),TVoeD!$E$7,
IF(AND($BJ18=15,$AY18=4),TVoeD!$F$7,
IF(AND($BJ18=15,$AY18=5),TVoeD!$G$7,
IF(AND($BJ18=15,$AY18=6),TVoeD!$H$7,
IF(AND($BJ18=16,$AY18=1),TVoeD!$C$8,
IF(AND($BJ18=16,$AY18=2),TVoeD!$D$8,
IF(AND($BJ18=16,$AY18=3),TVoeD!$E$8,
IF(AND($BJ18=16,$AY18=4),TVoeD!$F$8,
IF(AND($BJ18=16,$AY18=5),TVoeD!$G$8,
IF(AND($BJ18=16,$AY18=6),TVoeD!$H$8,
IF(AND($BJ18=17,$AY18=1),TVoeD!$C$9,
IF(AND($BJ18=17,$AY18=2),TVoeD!$D$9,
IF(AND($BJ18=17,$AY18=3),TVoeD!$E$9,
IF(AND($BJ18=17,$AY18=4),TVoeD!$F$9,
IF(AND($BJ18=17,$AY18=5),TVoeD!$G$9,
IF(AND($BJ18=17,$AY18=6),TVoeD!$H$9,
IF(AND($BJ18=18,$AY18=1),TVoeD!$C$10,
IF(AND($BJ18=18,$AY18=2),TVoeD!$D$10,
IF(AND($BJ18=18,$AY18=4),TVoeD!$F$10,
IF(AND($BJ18=18,$AY18=5),TVoeD!$G$10,
IF(AND($BJ18=18,$AY18=6),TVoeD!$H$10,
IF(AND($BJ18=9,$AY18=1),TVoeD!$C$11,
IF(AND($BJ18=9,$AY18=2),TVoeD!$D$11,
IF(AND($BJ18=9,$AY18=3),TVoeD!$E$11,
IF(AND($BJ18=9,$AY18=4),TVoeD!$F$11,
IF(AND($BJ18=9,$AY18=5),TVoeD!$G$11,
IF(AND($BJ18=9,$AY18=6),TVoeD!$H$11,
IF(AND($BJ18=3,$AY18=1),TVoeD!$C$12,
IF(AND($BJ18=3,$AY18=2),TVoeD!$D$12,
IF(AND($BJ18=3,$AY18=3),TVoeD!$E$12,
IF(AND($BJ18=3,$AY18=4),TVoeD!$F$12,
IF(AND($BJ18=3,$AY18=5),TVoeD!$G$12,
IF(AND($BJ18=3,$AY18=6),TVoeD!$H$12,
)))))))))))))))))))))))))))))))))))))))))))))))))))))</f>
        <v>0</v>
      </c>
      <c r="BM18" s="13">
        <f>IF(AND($BJ18=4,$AZ18=1),TVoeD!$C$17,
IF(AND($BJ18=4,$AZ18=2),TVoeD!$D$17,
IF(AND($BJ18=4,$AZ18=3),TVoeD!$E$17,
IF(AND($BJ18=4,$AZ18=4),TVoeD!$F$17,
IF(AND($BJ18=4,$AZ18=5),TVoeD!$G$17,
IF(AND($BJ18=4,$AZ18=6),TVoeD!$H$17,
IF(AND($BJ18="8a",$AZ18=1),TVoeD!$C$18,
IF(AND($BJ18="8a",$AZ18=2),TVoeD!$D$18,
IF(AND($BJ18="8a",$AZ18=3),TVoeD!$E$18,
IF(AND($BJ18="8a",$AZ18=4),TVoeD!$F$18,
IF(AND($BJ18="8a",$AZ18=5),TVoeD!$G$18,
IF(AND($BJ18="8a",$AZ18=6),TVoeD!$H$18,
IF(AND($BJ18=13,$AZ18=1),TVoeD!$C$19,
IF(AND($BJ18=13,$AZ18=2),TVoeD!$D$19,
IF(AND($BJ18=13,$AZ18=3),TVoeD!$E$19,
IF(AND($BJ18=13,$AZ18=4),TVoeD!$F$19,
IF(AND($BJ18=13,$AZ18=5),TVoeD!$G$19,
IF(AND($BJ18=13,$AZ18=6),TVoeD!$H$19,
IF(AND($BJ18=15,$AZ18=1),TVoeD!$C$20,
IF(AND($BJ18=15,$AZ18=2),TVoeD!$D$20,
IF(AND($BJ18=15,$AZ18=3),TVoeD!$E$20,
IF(AND($BJ18=15,$AZ18=4),TVoeD!$F$20,
IF(AND($BJ18=15,$AZ18=5),TVoeD!$G$20,
IF(AND($BJ18=15,$AZ18=6),TVoeD!$H$20,
IF(AND($BJ18=16,$AZ18=1),TVoeD!$C$21,
IF(AND($BJ18=16,$AZ18=2),TVoeD!$D$21,
IF(AND($BJ18=16,$AZ18=3),TVoeD!$E$21,
IF(AND($BJ18=16,$AZ18=4),TVoeD!$F$21,
IF(AND($BJ18=16,$AZ18=5),TVoeD!$G$21,
IF(AND($BJ18=16,$AZ18=6),TVoeD!$H$21,
IF(AND($BJ18=17,$AZ18=1),TVoeD!$C$22,
IF(AND($BJ18=17,$AZ18=2),TVoeD!$D$22,
IF(AND($BJ18=17,$AZ18=3),TVoeD!$E$22,
IF(AND($BJ18=17,$AZ18=4),TVoeD!$F$22,
IF(AND($BJ18=17,$AZ18=5),TVoeD!$G$22,
IF(AND($BJ18=17,$AZ18=6),TVoeD!$H$22,
IF(AND($BJ18=18,$AZ18=1),TVoeD!$C$23,
IF(AND($BJ18=18,$AZ18=2),TVoeD!$D$23,
IF(AND($BJ18=18,$AZ18=4),TVoeD!$F$23,
IF(AND($BJ18=18,$AZ18=5),TVoeD!$G$23,
IF(AND($BJ18=18,$AZ18=6),TVoeD!$H$23,
IF(AND($BJ18=9,$AZ18=1),TVoeD!$C$24,
IF(AND($BJ18=9,$AZ18=2),TVoeD!$D$24,
IF(AND($BJ18=9,$AZ18=3),TVoeD!$E$24,
IF(AND($BJ18=9,$AZ18=4),TVoeD!$F$24,
IF(AND($BJ18=9,$AZ18=5),TVoeD!$G$24,
IF(AND($BJ18=9,$AZ18=6),TVoeD!$H$24,
IF(AND($BJ18=3,$AZ18=1),TVoeD!$C$25,
IF(AND($BJ18=3,$AZ18=2),TVoeD!$D$25,
IF(AND($BJ18=3,$AZ18=3),TVoeD!$E$25,
IF(AND($BJ18=3,$AZ18=4),TVoeD!$F$25,
IF(AND($BJ18=3,$AZ18=5),TVoeD!$G$25,
IF(AND($BJ18=3,$AZ18=6),TVoeD!$H$25,
)))))))))))))))))))))))))))))))))))))))))))))))))))))</f>
        <v>0</v>
      </c>
      <c r="BN18" s="13">
        <f>IF(AND($BJ18=4,BA18=1),TVoeD!$C$17,
IF(AND($BJ18=4,BA18=2),TVoeD!$D$17,
IF(AND($BJ18=4,BA18=3),TVoeD!$E$17,
IF(AND($BJ18=4,BA18=4),TVoeD!$F$17,
IF(AND($BJ18=4,BA18=5),TVoeD!$G$17,
IF(AND($BJ18=4,BA18=6),TVoeD!$H$17,
IF(AND($BJ18="8a",BA18=1),TVoeD!$C$18,
IF(AND($BJ18="8a",BA18=2),TVoeD!$D$18,
IF(AND($BJ18="8a",BA18=3),TVoeD!$E$18,
IF(AND($BJ18="8a",BA18=4),TVoeD!$F$18,
IF(AND($BJ18="8a",BA18=5),TVoeD!$G$18,
IF(AND($BJ18="8a",BA18=6),TVoeD!$H$18,
IF(AND($BJ18=13,BA18=1),TVoeD!$C$19,
IF(AND($BJ18=13,BA18=2),TVoeD!$D$19,
IF(AND($BJ18=13,BA18=3),TVoeD!$E$19,
IF(AND($BJ18=13,BA18=4),TVoeD!$F$19,
IF(AND($BJ18=13,BA18=5),TVoeD!$G$19,
IF(AND($BJ18=13,BA18=6),TVoeD!$H$19,
IF(AND($BJ18=15,BA18=1),TVoeD!$C$20,
IF(AND($BJ18=15,BA18=2),TVoeD!$D$20,
IF(AND($BJ18=15,BA18=3),TVoeD!$E$20,
IF(AND($BJ18=15,BA18=4),TVoeD!$F$20,
IF(AND($BJ18=15,BA18=5),TVoeD!$G$20,
IF(AND($BJ18=15,BA18=6),TVoeD!$H$20,
IF(AND($BJ18=16,BA18=1),TVoeD!$C$21,
IF(AND($BJ18=16,BA18=2),TVoeD!$D$21,
IF(AND($BJ18=16,BA18=3),TVoeD!$E$21,
IF(AND($BJ18=16,BA18=4),TVoeD!$F$21,
IF(AND($BJ18=16,BA18=5),TVoeD!$G$21,
IF(AND($BJ18=16,BA18=6),TVoeD!$H$21,
IF(AND($BJ18=17,BA18=1),TVoeD!$C$22,
IF(AND($BJ18=17,BA18=2),TVoeD!$D$22,
IF(AND($BJ18=17,BA18=3),TVoeD!$E$22,
IF(AND($BJ18=17,BA18=4),TVoeD!$F$22,
IF(AND($BJ18=17,BA18=5),TVoeD!$G$22,
IF(AND($BJ18=17,BA18=6),TVoeD!$H$22,
IF(AND($BJ18=18,BA18=1),TVoeD!$C$23,
IF(AND($BJ18=18,BA18=2),TVoeD!$D$23,
IF(AND($BJ18=18,BA18=4),TVoeD!$F$23,
IF(AND($BJ18=18,BA18=5),TVoeD!$G$23,
IF(AND($BJ18=18,BA18=6),TVoeD!$H$23,
IF(AND($BJ18=9,BA18=1),TVoeD!$C$24,
IF(AND($BJ18=9,BA18=2),TVoeD!$D$24,
IF(AND($BJ18=9,BA18=3),TVoeD!$E$24,
IF(AND($BJ18=9,BA18=4),TVoeD!$F$24,
IF(AND($BJ18=9,BA18=5),TVoeD!$G$24,
IF(AND($BJ18=9,BA18=6),TVoeD!$H$24,
IF(AND($BJ18=3,BA18=1),TVoeD!$C$25,
IF(AND($BJ18=3,BA18=2),TVoeD!$D$25,
IF(AND($BJ18=3,BA18=3),TVoeD!$E$25,
IF(AND($BJ18=3,BA18=4),TVoeD!$F$25,
IF(AND($BJ18=3,BA18=5),TVoeD!$G$25,
IF(AND($BJ18=3,BA18=6),TVoeD!$H$25,
)))))))))))))))))))))))))))))))))))))))))))))))))))))</f>
        <v>0</v>
      </c>
      <c r="BO18" s="13">
        <f>IF(AND($BJ18=4,BB18=1),TVoeD!$C$17,
IF(AND($BJ18=4,BB18=2),TVoeD!$D$17,
IF(AND($BJ18=4,BB18=3),TVoeD!$E$17,
IF(AND($BJ18=4,BB18=4),TVoeD!$F$17,
IF(AND($BJ18=4,BB18=5),TVoeD!$G$17,
IF(AND($BJ18=4,BB18=6),TVoeD!$H$17,
IF(AND($BJ18="8a",BB18=1),TVoeD!$C$18,
IF(AND($BJ18="8a",BB18=2),TVoeD!$D$18,
IF(AND($BJ18="8a",BB18=3),TVoeD!$E$18,
IF(AND($BJ18="8a",BB18=4),TVoeD!$F$18,
IF(AND($BJ18="8a",BB18=5),TVoeD!$G$18,
IF(AND($BJ18="8a",BB18=6),TVoeD!$H$18,
IF(AND($BJ18=13,BB18=1),TVoeD!$C$19,
IF(AND($BJ18=13,BB18=2),TVoeD!$D$19,
IF(AND($BJ18=13,BB18=3),TVoeD!$E$19,
IF(AND($BJ18=13,BB18=4),TVoeD!$F$19,
IF(AND($BJ18=13,BB18=5),TVoeD!$G$19,
IF(AND($BJ18=13,BB18=6),TVoeD!$H$19,
IF(AND($BJ18=15,BB18=1),TVoeD!$C$20,
IF(AND($BJ18=15,BB18=2),TVoeD!$D$20,
IF(AND($BJ18=15,BB18=3),TVoeD!$E$20,
IF(AND($BJ18=15,BB18=4),TVoeD!$F$20,
IF(AND($BJ18=15,BB18=5),TVoeD!$G$20,
IF(AND($BJ18=15,BB18=6),TVoeD!$H$20,
IF(AND($BJ18=16,BB18=1),TVoeD!$C$21,
IF(AND($BJ18=16,BB18=2),TVoeD!$D$21,
IF(AND($BJ18=16,BB18=3),TVoeD!$E$21,
IF(AND($BJ18=16,BB18=4),TVoeD!$F$21,
IF(AND($BJ18=16,BB18=5),TVoeD!$G$21,
IF(AND($BJ18=16,BB18=6),TVoeD!$H$21,
IF(AND($BJ18=17,BB18=1),TVoeD!$C$22,
IF(AND($BJ18=17,BB18=2),TVoeD!$D$22,
IF(AND($BJ18=17,BB18=3),TVoeD!$E$22,
IF(AND($BJ18=17,BB18=4),TVoeD!$F$22,
IF(AND($BJ18=17,BB18=5),TVoeD!$G$22,
IF(AND($BJ18=17,BB18=6),TVoeD!$H$22,
IF(AND($BJ18=18,BB18=1),TVoeD!$C$23,
IF(AND($BJ18=18,BB18=2),TVoeD!$D$23,
IF(AND($BJ18=18,BB18=4),TVoeD!$F$23,
IF(AND($BJ18=18,BB18=5),TVoeD!$G$23,
IF(AND($BJ18=18,BB18=6),TVoeD!$H$23,
IF(AND($BJ18=9,BB18=1),TVoeD!$C$24,
IF(AND($BJ18=9,BB18=2),TVoeD!$D$24,
IF(AND($BJ18=9,BB18=3),TVoeD!$E$24,
IF(AND($BJ18=9,BB18=4),TVoeD!$F$24,
IF(AND($BJ18=9,BB18=5),TVoeD!$G$24,
IF(AND($BJ18=9,BB18=6),TVoeD!$H$24,
IF(AND($BJ18=3,BB18=1),TVoeD!$C$25,
IF(AND($BJ18=3,BB18=2),TVoeD!$D$25,
IF(AND($BJ18=3,BB18=3),TVoeD!$E$25,
IF(AND($BJ18=3,BB18=4),TVoeD!$F$25,
IF(AND($BJ18=3,BB18=5),TVoeD!$G$25,
IF(AND($BJ18=3,BB18=6),TVoeD!$H$25,
)))))))))))))))))))))))))))))))))))))))))))))))))))))</f>
        <v>0</v>
      </c>
      <c r="BP18" s="13">
        <f>IF(AND($BJ18=4,BC18=1),TVoeD!$C$17,
IF(AND($BJ18=4,BC18=2),TVoeD!$D$17,
IF(AND($BJ18=4,BC18=3),TVoeD!$E$17,
IF(AND($BJ18=4,BC18=4),TVoeD!$F$17,
IF(AND($BJ18=4,BC18=5),TVoeD!$G$17,
IF(AND($BJ18=4,BC18=6),TVoeD!$H$17,
IF(AND($BJ18="8a",BC18=1),TVoeD!$C$18,
IF(AND($BJ18="8a",BC18=2),TVoeD!$D$18,
IF(AND($BJ18="8a",BC18=3),TVoeD!$E$18,
IF(AND($BJ18="8a",BC18=4),TVoeD!$F$18,
IF(AND($BJ18="8a",BC18=5),TVoeD!$G$18,
IF(AND($BJ18="8a",BC18=6),TVoeD!$H$18,
IF(AND($BJ18=13,BC18=1),TVoeD!$C$19,
IF(AND($BJ18=13,BC18=2),TVoeD!$D$19,
IF(AND($BJ18=13,BC18=3),TVoeD!$E$19,
IF(AND($BJ18=13,BC18=4),TVoeD!$F$19,
IF(AND($BJ18=13,BC18=5),TVoeD!$G$19,
IF(AND($BJ18=13,BC18=6),TVoeD!$H$19,
IF(AND($BJ18=15,BC18=1),TVoeD!$C$20,
IF(AND($BJ18=15,BC18=2),TVoeD!$D$20,
IF(AND($BJ18=15,BC18=3),TVoeD!$E$20,
IF(AND($BJ18=15,BC18=4),TVoeD!$F$20,
IF(AND($BJ18=15,BC18=5),TVoeD!$G$20,
IF(AND($BJ18=15,BC18=6),TVoeD!$H$20,
IF(AND($BJ18=16,BC18=1),TVoeD!$C$21,
IF(AND($BJ18=16,BC18=2),TVoeD!$D$21,
IF(AND($BJ18=16,BC18=3),TVoeD!$E$21,
IF(AND($BJ18=16,BC18=4),TVoeD!$F$21,
IF(AND($BJ18=16,BC18=5),TVoeD!$G$21,
IF(AND($BJ18=16,BC18=6),TVoeD!$H$21,
IF(AND($BJ18=17,BC18=1),TVoeD!$C$22,
IF(AND($BJ18=17,BC18=2),TVoeD!$D$22,
IF(AND($BJ18=17,BC18=3),TVoeD!$E$22,
IF(AND($BJ18=17,BC18=4),TVoeD!$F$22,
IF(AND($BJ18=17,BC18=5),TVoeD!$G$22,
IF(AND($BJ18=17,BC18=6),TVoeD!$H$22,
IF(AND($BJ18=18,BC18=1),TVoeD!$C$23,
IF(AND($BJ18=18,BC18=2),TVoeD!$D$23,
IF(AND($BJ18=18,BC18=4),TVoeD!$F$23,
IF(AND($BJ18=18,BC18=5),TVoeD!$G$23,
IF(AND($BJ18=18,BC18=6),TVoeD!$H$23,
IF(AND($BJ18=9,BC18=1),TVoeD!$C$24,
IF(AND($BJ18=9,BC18=2),TVoeD!$D$24,
IF(AND($BJ18=9,BC18=3),TVoeD!$E$24,
IF(AND($BJ18=9,BC18=4),TVoeD!$F$24,
IF(AND($BJ18=9,BC18=5),TVoeD!$G$24,
IF(AND($BJ18=9,BC18=6),TVoeD!$H$24,
IF(AND($BJ18=3,BC18=1),TVoeD!$C$25,
IF(AND($BJ18=3,BC18=2),TVoeD!$D$25,
IF(AND($BJ18=3,BC18=3),TVoeD!$E$25,
IF(AND($BJ18=3,BC18=4),TVoeD!$F$25,
IF(AND($BJ18=3,BC18=5),TVoeD!$G$25,
IF(AND($BJ18=3,BC18=6),TVoeD!$H$25,
)))))))))))))))))))))))))))))))))))))))))))))))))))))</f>
        <v>0</v>
      </c>
      <c r="BQ18" s="13">
        <f>IF(AND($BJ18=4,BD18=1),TVoeD!$C$17,
IF(AND($BJ18=4,BD18=2),TVoeD!$D$17,
IF(AND($BJ18=4,BD18=3),TVoeD!$E$17,
IF(AND($BJ18=4,BD18=4),TVoeD!$F$17,
IF(AND($BJ18=4,BD18=5),TVoeD!$G$17,
IF(AND($BJ18=4,BD18=6),TVoeD!$H$17,
IF(AND($BJ18="8a",BD18=1),TVoeD!$C$18,
IF(AND($BJ18="8a",BD18=2),TVoeD!$D$18,
IF(AND($BJ18="8a",BD18=3),TVoeD!$E$18,
IF(AND($BJ18="8a",BD18=4),TVoeD!$F$18,
IF(AND($BJ18="8a",BD18=5),TVoeD!$G$18,
IF(AND($BJ18="8a",BD18=6),TVoeD!$H$18,
IF(AND($BJ18=13,BD18=1),TVoeD!$C$19,
IF(AND($BJ18=13,BD18=2),TVoeD!$D$19,
IF(AND($BJ18=13,BD18=3),TVoeD!$E$19,
IF(AND($BJ18=13,BD18=4),TVoeD!$F$19,
IF(AND($BJ18=13,BD18=5),TVoeD!$G$19,
IF(AND($BJ18=13,BD18=6),TVoeD!$H$19,
IF(AND($BJ18=15,BD18=1),TVoeD!$C$20,
IF(AND($BJ18=15,BD18=2),TVoeD!$D$20,
IF(AND($BJ18=15,BD18=3),TVoeD!$E$20,
IF(AND($BJ18=15,BD18=4),TVoeD!$F$20,
IF(AND($BJ18=15,BD18=5),TVoeD!$G$20,
IF(AND($BJ18=15,BD18=6),TVoeD!$H$20,
IF(AND($BJ18=16,BD18=1),TVoeD!$C$21,
IF(AND($BJ18=16,BD18=2),TVoeD!$D$21,
IF(AND($BJ18=16,BD18=3),TVoeD!$E$21,
IF(AND($BJ18=16,BD18=4),TVoeD!$F$21,
IF(AND($BJ18=16,BD18=5),TVoeD!$G$21,
IF(AND($BJ18=16,BD18=6),TVoeD!$H$21,
IF(AND($BJ18=17,BD18=1),TVoeD!$C$22,
IF(AND($BJ18=17,BD18=2),TVoeD!$D$22,
IF(AND($BJ18=17,BD18=3),TVoeD!$E$22,
IF(AND($BJ18=17,BD18=4),TVoeD!$F$22,
IF(AND($BJ18=17,BD18=5),TVoeD!$G$22,
IF(AND($BJ18=17,BD18=6),TVoeD!$H$22,
IF(AND($BJ18=18,BD18=1),TVoeD!$C$23,
IF(AND($BJ18=18,BD18=2),TVoeD!$D$23,
IF(AND($BJ18=18,BD18=4),TVoeD!$F$23,
IF(AND($BJ18=18,BD18=5),TVoeD!$G$23,
IF(AND($BJ18=18,BD18=6),TVoeD!$H$23,
IF(AND($BJ18=9,BD18=1),TVoeD!$C$24,
IF(AND($BJ18=9,BD18=2),TVoeD!$D$24,
IF(AND($BJ18=9,BD18=3),TVoeD!$E$24,
IF(AND($BJ18=9,BD18=4),TVoeD!$F$24,
IF(AND($BJ18=9,BD18=5),TVoeD!$G$24,
IF(AND($BJ18=9,BD18=6),TVoeD!$H$24,
IF(AND($BJ18=3,BD18=1),TVoeD!$C$25,
IF(AND($BJ18=3,BD18=2),TVoeD!$D$25,
IF(AND($BJ18=3,BD18=3),TVoeD!$E$25,
IF(AND($BJ18=3,BD18=4),TVoeD!$F$25,
IF(AND($BJ18=3,BD18=5),TVoeD!$G$25,
IF(AND($BJ18=3,BD18=6),TVoeD!$H$25,
)))))))))))))))))))))))))))))))))))))))))))))))))))))</f>
        <v>0</v>
      </c>
      <c r="BR18" s="13">
        <f>IF(AND($BJ18=4,BE18=1),TVoeD!$C$17,
IF(AND($BJ18=4,BE18=2),TVoeD!$D$17,
IF(AND($BJ18=4,BE18=3),TVoeD!$E$17,
IF(AND($BJ18=4,BE18=4),TVoeD!$F$17,
IF(AND($BJ18=4,BE18=5),TVoeD!$G$17,
IF(AND($BJ18=4,BE18=6),TVoeD!$H$17,
IF(AND($BJ18="8a",BE18=1),TVoeD!$C$18,
IF(AND($BJ18="8a",BE18=2),TVoeD!$D$18,
IF(AND($BJ18="8a",BE18=3),TVoeD!$E$18,
IF(AND($BJ18="8a",BE18=4),TVoeD!$F$18,
IF(AND($BJ18="8a",BE18=5),TVoeD!$G$18,
IF(AND($BJ18="8a",BE18=6),TVoeD!$H$18,
IF(AND($BJ18=13,BE18=1),TVoeD!$C$19,
IF(AND($BJ18=13,BE18=2),TVoeD!$D$19,
IF(AND($BJ18=13,BE18=3),TVoeD!$E$19,
IF(AND($BJ18=13,BE18=4),TVoeD!$F$19,
IF(AND($BJ18=13,BE18=5),TVoeD!$G$19,
IF(AND($BJ18=13,BE18=6),TVoeD!$H$19,
IF(AND($BJ18=15,BE18=1),TVoeD!$C$20,
IF(AND($BJ18=15,BE18=2),TVoeD!$D$20,
IF(AND($BJ18=15,BE18=3),TVoeD!$E$20,
IF(AND($BJ18=15,BE18=4),TVoeD!$F$20,
IF(AND($BJ18=15,BE18=5),TVoeD!$G$20,
IF(AND($BJ18=15,BE18=6),TVoeD!$H$20,
IF(AND($BJ18=16,BE18=1),TVoeD!$C$21,
IF(AND($BJ18=16,BE18=2),TVoeD!$D$21,
IF(AND($BJ18=16,BE18=3),TVoeD!$E$21,
IF(AND($BJ18=16,BE18=4),TVoeD!$F$21,
IF(AND($BJ18=16,BE18=5),TVoeD!$G$21,
IF(AND($BJ18=16,BE18=6),TVoeD!$H$21,
IF(AND($BJ18=17,BE18=1),TVoeD!$C$22,
IF(AND($BJ18=17,BE18=2),TVoeD!$D$22,
IF(AND($BJ18=17,BE18=3),TVoeD!$E$22,
IF(AND($BJ18=17,BE18=4),TVoeD!$F$22,
IF(AND($BJ18=17,BE18=5),TVoeD!$G$22,
IF(AND($BJ18=17,BE18=6),TVoeD!$H$22,
IF(AND($BJ18=18,BE18=1),TVoeD!$C$23,
IF(AND($BJ18=18,BE18=2),TVoeD!$D$23,
IF(AND($BJ18=18,BE18=4),TVoeD!$F$23,
IF(AND($BJ18=18,BE18=5),TVoeD!$G$23,
IF(AND($BJ18=18,BE18=6),TVoeD!$H$23,
IF(AND($BJ18=9,BE18=1),TVoeD!$C$24,
IF(AND($BJ18=9,BE18=2),TVoeD!$D$24,
IF(AND($BJ18=9,BE18=3),TVoeD!$E$24,
IF(AND($BJ18=9,BE18=4),TVoeD!$F$24,
IF(AND($BJ18=9,BE18=5),TVoeD!$G$24,
IF(AND($BJ18=9,BE18=6),TVoeD!$H$24,
IF(AND($BJ18=3,BE18=1),TVoeD!$C$25,
IF(AND($BJ18=3,BE18=2),TVoeD!$D$25,
IF(AND($BJ18=3,BE18=3),TVoeD!$E$25,
IF(AND($BJ18=3,BE18=4),TVoeD!$F$25,
IF(AND($BJ18=3,BE18=5),TVoeD!$G$25,
IF(AND($BJ18=3,BE18=6),TVoeD!$H$25,
)))))))))))))))))))))))))))))))))))))))))))))))))))))</f>
        <v>0</v>
      </c>
      <c r="BS18" s="13">
        <f>IF(AND($BJ18=4,BF18=1),TVoeD!$C$17,
IF(AND($BJ18=4,BF18=2),TVoeD!$D$17,
IF(AND($BJ18=4,BF18=3),TVoeD!$E$17,
IF(AND($BJ18=4,BF18=4),TVoeD!$F$17,
IF(AND($BJ18=4,BF18=5),TVoeD!$G$17,
IF(AND($BJ18=4,BF18=6),TVoeD!$H$17,
IF(AND($BJ18="8a",BF18=1),TVoeD!$C$18,
IF(AND($BJ18="8a",BF18=2),TVoeD!$D$18,
IF(AND($BJ18="8a",BF18=3),TVoeD!$E$18,
IF(AND($BJ18="8a",BF18=4),TVoeD!$F$18,
IF(AND($BJ18="8a",BF18=5),TVoeD!$G$18,
IF(AND($BJ18="8a",BF18=6),TVoeD!$H$18,
IF(AND($BJ18=13,BF18=1),TVoeD!$C$19,
IF(AND($BJ18=13,BF18=2),TVoeD!$D$19,
IF(AND($BJ18=13,BF18=3),TVoeD!$E$19,
IF(AND($BJ18=13,BF18=4),TVoeD!$F$19,
IF(AND($BJ18=13,BF18=5),TVoeD!$G$19,
IF(AND($BJ18=13,BF18=6),TVoeD!$H$19,
IF(AND($BJ18=15,BF18=1),TVoeD!$C$20,
IF(AND($BJ18=15,BF18=2),TVoeD!$D$20,
IF(AND($BJ18=15,BF18=3),TVoeD!$E$20,
IF(AND($BJ18=15,BF18=4),TVoeD!$F$20,
IF(AND($BJ18=15,BF18=5),TVoeD!$G$20,
IF(AND($BJ18=15,BF18=6),TVoeD!$H$20,
IF(AND($BJ18=16,BF18=1),TVoeD!$C$21,
IF(AND($BJ18=16,BF18=2),TVoeD!$D$21,
IF(AND($BJ18=16,BF18=3),TVoeD!$E$21,
IF(AND($BJ18=16,BF18=4),TVoeD!$F$21,
IF(AND($BJ18=16,BF18=5),TVoeD!$G$21,
IF(AND($BJ18=16,BF18=6),TVoeD!$H$21,
IF(AND($BJ18=17,BF18=1),TVoeD!$C$22,
IF(AND($BJ18=17,BF18=2),TVoeD!$D$22,
IF(AND($BJ18=17,BF18=3),TVoeD!$E$22,
IF(AND($BJ18=17,BF18=4),TVoeD!$F$22,
IF(AND($BJ18=17,BF18=5),TVoeD!$G$22,
IF(AND($BJ18=17,BF18=6),TVoeD!$H$22,
IF(AND($BJ18=18,BF18=1),TVoeD!$C$23,
IF(AND($BJ18=18,BF18=2),TVoeD!$D$23,
IF(AND($BJ18=18,BF18=4),TVoeD!$F$23,
IF(AND($BJ18=18,BF18=5),TVoeD!$G$23,
IF(AND($BJ18=18,BF18=6),TVoeD!$H$23,
IF(AND($BJ18=9,BF18=1),TVoeD!$C$24,
IF(AND($BJ18=9,BF18=2),TVoeD!$D$24,
IF(AND($BJ18=9,BF18=3),TVoeD!$E$24,
IF(AND($BJ18=9,BF18=4),TVoeD!$F$24,
IF(AND($BJ18=9,BF18=5),TVoeD!$G$24,
IF(AND($BJ18=9,BF18=6),TVoeD!$H$24,
IF(AND($BJ18=3,BF18=1),TVoeD!$C$25,
IF(AND($BJ18=3,BF18=2),TVoeD!$D$25,
IF(AND($BJ18=3,BF18=3),TVoeD!$E$25,
IF(AND($BJ18=3,BF18=4),TVoeD!$F$25,
IF(AND($BJ18=3,BF18=5),TVoeD!$G$25,
IF(AND($BJ18=3,BF18=6),TVoeD!$H$25,
)))))))))))))))))))))))))))))))))))))))))))))))))))))</f>
        <v>0</v>
      </c>
      <c r="BT18" s="13">
        <f>IF(AND($BJ18=4,BG18=1),TVoeD!$C$17,
IF(AND($BJ18=4,BG18=2),TVoeD!$D$17,
IF(AND($BJ18=4,BG18=3),TVoeD!$E$17,
IF(AND($BJ18=4,BG18=4),TVoeD!$F$17,
IF(AND($BJ18=4,BG18=5),TVoeD!$G$17,
IF(AND($BJ18=4,BG18=6),TVoeD!$H$17,
IF(AND($BJ18="8a",BG18=1),TVoeD!$C$18,
IF(AND($BJ18="8a",BG18=2),TVoeD!$D$18,
IF(AND($BJ18="8a",BG18=3),TVoeD!$E$18,
IF(AND($BJ18="8a",BG18=4),TVoeD!$F$18,
IF(AND($BJ18="8a",BG18=5),TVoeD!$G$18,
IF(AND($BJ18="8a",BG18=6),TVoeD!$H$18,
IF(AND($BJ18=13,BG18=1),TVoeD!$C$19,
IF(AND($BJ18=13,BG18=2),TVoeD!$D$19,
IF(AND($BJ18=13,BG18=3),TVoeD!$E$19,
IF(AND($BJ18=13,BG18=4),TVoeD!$F$19,
IF(AND($BJ18=13,BG18=5),TVoeD!$G$19,
IF(AND($BJ18=13,BG18=6),TVoeD!$H$19,
IF(AND($BJ18=15,BG18=1),TVoeD!$C$20,
IF(AND($BJ18=15,BG18=2),TVoeD!$D$20,
IF(AND($BJ18=15,BG18=3),TVoeD!$E$20,
IF(AND($BJ18=15,BG18=4),TVoeD!$F$20,
IF(AND($BJ18=15,BG18=5),TVoeD!$G$20,
IF(AND($BJ18=15,BG18=6),TVoeD!$H$20,
IF(AND($BJ18=16,BG18=1),TVoeD!$C$21,
IF(AND($BJ18=16,BG18=2),TVoeD!$D$21,
IF(AND($BJ18=16,BG18=3),TVoeD!$E$21,
IF(AND($BJ18=16,BG18=4),TVoeD!$F$21,
IF(AND($BJ18=16,BG18=5),TVoeD!$G$21,
IF(AND($BJ18=16,BG18=6),TVoeD!$H$21,
IF(AND($BJ18=17,BG18=1),TVoeD!$C$22,
IF(AND($BJ18=17,BG18=2),TVoeD!$D$22,
IF(AND($BJ18=17,BG18=3),TVoeD!$E$22,
IF(AND($BJ18=17,BG18=4),TVoeD!$F$22,
IF(AND($BJ18=17,BG18=5),TVoeD!$G$22,
IF(AND($BJ18=17,BG18=6),TVoeD!$H$22,
IF(AND($BJ18=18,BG18=1),TVoeD!$C$23,
IF(AND($BJ18=18,BG18=2),TVoeD!$D$23,
IF(AND($BJ18=18,BG18=4),TVoeD!$F$23,
IF(AND($BJ18=18,BG18=5),TVoeD!$G$23,
IF(AND($BJ18=18,BG18=6),TVoeD!$H$23,
IF(AND($BJ18=9,BG18=1),TVoeD!$C$24,
IF(AND($BJ18=9,BG18=2),TVoeD!$D$24,
IF(AND($BJ18=9,BG18=3),TVoeD!$E$24,
IF(AND($BJ18=9,BG18=4),TVoeD!$F$24,
IF(AND($BJ18=9,BG18=5),TVoeD!$G$24,
IF(AND($BJ18=9,BG18=6),TVoeD!$H$24,
IF(AND($BJ18=3,BG18=1),TVoeD!$C$25,
IF(AND($BJ18=3,BG18=2),TVoeD!$D$25,
IF(AND($BJ18=3,BG18=3),TVoeD!$E$25,
IF(AND($BJ18=3,BG18=4),TVoeD!$F$25,
IF(AND($BJ18=3,BG18=5),TVoeD!$G$25,
IF(AND($BJ18=3,BG18=6),TVoeD!$H$25,
)))))))))))))))))))))))))))))))))))))))))))))))))))))</f>
        <v>0</v>
      </c>
      <c r="BU18" s="13">
        <f>IF(AND($BJ18=4,BH18=1),TVoeD!$C$17,
IF(AND($BJ18=4,BH18=2),TVoeD!$D$17,
IF(AND($BJ18=4,BH18=3),TVoeD!$E$17,
IF(AND($BJ18=4,BH18=4),TVoeD!$F$17,
IF(AND($BJ18=4,BH18=5),TVoeD!$G$17,
IF(AND($BJ18=4,BH18=6),TVoeD!$H$17,
IF(AND($BJ18="8a",BH18=1),TVoeD!$C$18,
IF(AND($BJ18="8a",BH18=2),TVoeD!$D$18,
IF(AND($BJ18="8a",BH18=3),TVoeD!$E$18,
IF(AND($BJ18="8a",BH18=4),TVoeD!$F$18,
IF(AND($BJ18="8a",BH18=5),TVoeD!$G$18,
IF(AND($BJ18="8a",BH18=6),TVoeD!$H$18,
IF(AND($BJ18=13,BH18=1),TVoeD!$C$19,
IF(AND($BJ18=13,BH18=2),TVoeD!$D$19,
IF(AND($BJ18=13,BH18=3),TVoeD!$E$19,
IF(AND($BJ18=13,BH18=4),TVoeD!$F$19,
IF(AND($BJ18=13,BH18=5),TVoeD!$G$19,
IF(AND($BJ18=13,BH18=6),TVoeD!$H$19,
IF(AND($BJ18=15,BH18=1),TVoeD!$C$20,
IF(AND($BJ18=15,BH18=2),TVoeD!$D$20,
IF(AND($BJ18=15,BH18=3),TVoeD!$E$20,
IF(AND($BJ18=15,BH18=4),TVoeD!$F$20,
IF(AND($BJ18=15,BH18=5),TVoeD!$G$20,
IF(AND($BJ18=15,BH18=6),TVoeD!$H$20,
IF(AND($BJ18=16,BH18=1),TVoeD!$C$21,
IF(AND($BJ18=16,BH18=2),TVoeD!$D$21,
IF(AND($BJ18=16,BH18=3),TVoeD!$E$21,
IF(AND($BJ18=16,BH18=4),TVoeD!$F$21,
IF(AND($BJ18=16,BH18=5),TVoeD!$G$21,
IF(AND($BJ18=16,BH18=6),TVoeD!$H$21,
IF(AND($BJ18=17,BH18=1),TVoeD!$C$22,
IF(AND($BJ18=17,BH18=2),TVoeD!$D$22,
IF(AND($BJ18=17,BH18=3),TVoeD!$E$22,
IF(AND($BJ18=17,BH18=4),TVoeD!$F$22,
IF(AND($BJ18=17,BH18=5),TVoeD!$G$22,
IF(AND($BJ18=17,BH18=6),TVoeD!$H$22,
IF(AND($BJ18=18,BH18=1),TVoeD!$C$23,
IF(AND($BJ18=18,BH18=2),TVoeD!$D$23,
IF(AND($BJ18=18,BH18=4),TVoeD!$F$23,
IF(AND($BJ18=18,BH18=5),TVoeD!$G$23,
IF(AND($BJ18=18,BH18=6),TVoeD!$H$23,
IF(AND($BJ18=9,BH18=1),TVoeD!$C$24,
IF(AND($BJ18=9,BH18=2),TVoeD!$D$24,
IF(AND($BJ18=9,BH18=3),TVoeD!$E$24,
IF(AND($BJ18=9,BH18=4),TVoeD!$F$24,
IF(AND($BJ18=9,BH18=5),TVoeD!$G$24,
IF(AND($BJ18=9,BH18=6),TVoeD!$H$24,
IF(AND($BJ18=3,BH18=1),TVoeD!$C$25,
IF(AND($BJ18=3,BH18=2),TVoeD!$D$25,
IF(AND($BJ18=3,BH18=3),TVoeD!$E$25,
IF(AND($BJ18=3,BH18=4),TVoeD!$F$25,
IF(AND($BJ18=3,BH18=5),TVoeD!$G$25,
IF(AND($BJ18=3,BH18=6),TVoeD!$H$25,
)))))))))))))))))))))))))))))))))))))))))))))))))))))</f>
        <v>0</v>
      </c>
      <c r="BV18" s="13">
        <f>IF(AND($BJ18=4,BI18=1),TVoeD!$C$17,
IF(AND($BJ18=4,BI18=2),TVoeD!$D$17,
IF(AND($BJ18=4,BI18=3),TVoeD!$E$17,
IF(AND($BJ18=4,BI18=4),TVoeD!$F$17,
IF(AND($BJ18=4,BI18=5),TVoeD!$G$17,
IF(AND($BJ18=4,BI18=6),TVoeD!$H$17,
IF(AND($BJ18="8a",BI18=1),TVoeD!$C$18,
IF(AND($BJ18="8a",BI18=2),TVoeD!$D$18,
IF(AND($BJ18="8a",BI18=3),TVoeD!$E$18,
IF(AND($BJ18="8a",BI18=4),TVoeD!$F$18,
IF(AND($BJ18="8a",BI18=5),TVoeD!$G$18,
IF(AND($BJ18="8a",BI18=6),TVoeD!$H$18,
IF(AND($BJ18=13,BI18=1),TVoeD!$C$19,
IF(AND($BJ18=13,BI18=2),TVoeD!$D$19,
IF(AND($BJ18=13,BI18=3),TVoeD!$E$19,
IF(AND($BJ18=13,BI18=4),TVoeD!$F$19,
IF(AND($BJ18=13,BI18=5),TVoeD!$G$19,
IF(AND($BJ18=13,BI18=6),TVoeD!$H$19,
IF(AND($BJ18=15,BI18=1),TVoeD!$C$20,
IF(AND($BJ18=15,BI18=2),TVoeD!$D$20,
IF(AND($BJ18=15,BI18=3),TVoeD!$E$20,
IF(AND($BJ18=15,BI18=4),TVoeD!$F$20,
IF(AND($BJ18=15,BI18=5),TVoeD!$G$20,
IF(AND($BJ18=15,BI18=6),TVoeD!$H$20,
IF(AND($BJ18=16,BI18=1),TVoeD!$C$21,
IF(AND($BJ18=16,BI18=2),TVoeD!$D$21,
IF(AND($BJ18=16,BI18=3),TVoeD!$E$21,
IF(AND($BJ18=16,BI18=4),TVoeD!$F$21,
IF(AND($BJ18=16,BI18=5),TVoeD!$G$21,
IF(AND($BJ18=16,BI18=6),TVoeD!$H$21,
IF(AND($BJ18=17,BI18=1),TVoeD!$C$22,
IF(AND($BJ18=17,BI18=2),TVoeD!$D$22,
IF(AND($BJ18=17,BI18=3),TVoeD!$E$22,
IF(AND($BJ18=17,BI18=4),TVoeD!$F$22,
IF(AND($BJ18=17,BI18=5),TVoeD!$G$22,
IF(AND($BJ18=17,BI18=6),TVoeD!$H$22,
IF(AND($BJ18=18,BI18=1),TVoeD!$C$23,
IF(AND($BJ18=18,BI18=2),TVoeD!$D$23,
IF(AND($BJ18=18,BI18=4),TVoeD!$F$23,
IF(AND($BJ18=18,BI18=5),TVoeD!$G$23,
IF(AND($BJ18=18,BI18=6),TVoeD!$H$23,
IF(AND($BJ18=9,BI18=1),TVoeD!$C$24,
IF(AND($BJ18=9,BI18=2),TVoeD!$D$24,
IF(AND($BJ18=9,BI18=3),TVoeD!$E$24,
IF(AND($BJ18=9,BI18=4),TVoeD!$F$24,
IF(AND($BJ18=9,BI18=5),TVoeD!$G$24,
IF(AND($BJ18=9,BI18=6),TVoeD!$H$24,
IF(AND($BJ18=3,BI18=1),TVoeD!$C$25,
IF(AND($BJ18=3,BI18=2),TVoeD!$D$25,
IF(AND($BJ18=3,BI18=3),TVoeD!$E$25,
IF(AND($BJ18=3,BI18=4),TVoeD!$F$25,
IF(AND($BJ18=3,BI18=5),TVoeD!$G$25,
IF(AND($BJ18=3,BI18=6),TVoeD!$H$25,
)))))))))))))))))))))))))))))))))))))))))))))))))))))</f>
        <v>0</v>
      </c>
      <c r="BW18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8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8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8" s="14">
        <f>Tabelle3[[#This Row],[Wochenarbeitszeit]]/39</f>
        <v>0</v>
      </c>
      <c r="CA18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8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8" s="24">
        <f>Tabelle3[[#This Row],[Gesamt]]-Tabelle3[[#This Row],[Anteil. Jahresbrutto laut TvöD SuE (tatsächl. Stellenanteil, tatsächl. Tätigkeitsmonate)]]</f>
        <v>0</v>
      </c>
      <c r="CD18" s="14" t="e">
        <f>Tabelle3[[#This Row],[Delta Tarif und real]]/Tabelle3[[#This Row],[Anteil. Jahresbrutto laut TvöD SuE (tatsächl. Stellenanteil, tatsächl. Tätigkeitsmonate)]]</f>
        <v>#DIV/0!</v>
      </c>
      <c r="CG18" s="34"/>
      <c r="CI18" s="37"/>
    </row>
    <row r="19" spans="1:87" s="4" customFormat="1" ht="28" customHeight="1" x14ac:dyDescent="0.2">
      <c r="A19" s="23"/>
      <c r="B19" s="7"/>
      <c r="C19" s="7"/>
      <c r="D19" s="8"/>
      <c r="E19" s="8"/>
      <c r="F19" s="9"/>
      <c r="G19" s="9"/>
      <c r="H19" s="78">
        <f>SUM(F19*SUM(Tabelle3[[#This Row],[Im Januar tätig]]:Tabelle3[[#This Row],[im Dezember tätig]]), G19)</f>
        <v>0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31"/>
      <c r="V19" s="33"/>
      <c r="W19" s="44" t="str">
        <f>IF($U19="","",(DATEDIF($U19,$X19,"M")-Tabelle3[[#This Row],[Arbeitspausen vor Betriebszugehörigkeit (Monate)]])/12)</f>
        <v/>
      </c>
      <c r="X19" s="31"/>
      <c r="Y19" s="33"/>
      <c r="Z19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19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19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19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19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19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19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19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19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19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19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19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19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19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19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19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19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19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19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19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19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19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19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19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19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19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19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19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19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19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19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19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19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19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19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19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19" s="17"/>
      <c r="BK19" s="13">
        <f>IF(AND($BJ19=4,$AX19=1),TVoeD!$C$4,IF(AND($BJ19=4,$AX19=2),TVoeD!$D$4,IF(AND($BJ19=4,$AX19=3),TVoeD!$E$4,IF(AND($BJ19=4,$AX19=4),TVoeD!$F$4,
IF(AND($BJ19=4,$AX19=5),TVoeD!$G$4,
IF(AND($BJ19=4,$AX19=6),TVoeD!$H$4,
IF(AND($BJ19="8a",$AX19=1),TVoeD!$C$5,
IF(AND($BJ19="8a",$AX19=2),TVoeD!$D$5,
IF(AND($BJ19="8a",$AX19=3),TVoeD!$E$5,
IF(AND($BJ19="8a",$AX19=4),TVoeD!$F$5,
IF(AND($BJ19="8a",$AX19=5),TVoeD!$G$5,
IF(AND($BJ19="8a",$AX19=6),TVoeD!$H$5,
IF(AND($BJ19=13,$AX19=1),TVoeD!$C$6,
IF(AND($BJ19=13,$AX19=2),TVoeD!$D$6,
IF(AND($BJ19=13,$AX19=3),TVoeD!$E$6,
IF(AND($BJ19=13,$AX19=4),TVoeD!$F$6,
IF(AND($BJ19=13,$AX19=5),TVoeD!$G$6,
IF(AND($BJ19=13,$AX19=6),TVoeD!$H$6,
IF(AND($BJ19=15,$AX19=1),TVoeD!$C$7,
IF(AND($BJ19=15,$AX19=2),TVoeD!$D$7,
IF(AND($BJ19=15,$AX19=3),TVoeD!$E$7,
IF(AND($BJ19=15,$AX19=4),TVoeD!$F$7,
IF(AND($BJ19=15,$AX19=5),TVoeD!$G$7,
IF(AND($BJ19=15,$AX19=6),TVoeD!$H$7,
IF(AND($BJ19=16,$AX19=1),TVoeD!$C$8,
IF(AND($BJ19=16,$AX19=2),TVoeD!$D$8,
IF(AND($BJ19=16,$AX19=3),TVoeD!$E$8,
IF(AND($BJ19=16,$AX19=4),TVoeD!$F$8,
IF(AND($BJ19=16,$AX19=5),TVoeD!$G$8,
IF(AND($BJ19=16,$AX19=6),TVoeD!$H$8,
IF(AND($BJ19=17,$AX19=1),TVoeD!$C$9,
IF(AND($BJ19=17,$AX19=2),TVoeD!$D$9,
IF(AND($BJ19=17,$AX19=3),TVoeD!$E$9,
IF(AND($BJ19=17,$AX19=4),TVoeD!$F$9,
IF(AND($BJ19=17,$AX19=5),TVoeD!$G$9,
IF(AND($BJ19=17,$AX19=6),TVoeD!$H$9,
IF(AND($BJ19=18,$AX19=1),TVoeD!$C$10,
IF(AND($BJ19=18,$AX19=2),TVoeD!$D$10,
IF(AND($BJ19=18,$AX19=4),TVoeD!$F$10,
IF(AND($BJ19=18,$AX19=5),TVoeD!$G$10,
IF(AND($BJ19=18,$AX19=6),TVoeD!$H$10,
IF(AND($BJ19=9,$AX19=1),TVoeD!$C$11,
IF(AND($BJ19=9,$AX19=2),TVoeD!$D$11,
IF(AND($BJ19=9,$AX19=3),TVoeD!$E$11,
IF(AND($BJ19=9,$AX19=4),TVoeD!$F$11,
IF(AND($BJ19=9,$AX19=5),TVoeD!$G$11,
IF(AND($BJ19=9,$AX19=6),TVoeD!$H$11,
IF(AND($BJ19=3,$AX19=1),TVoeD!$C$12,
IF(AND($BJ19=3,$AX19=2),TVoeD!$D$12,
IF(AND($BJ19=3,$AX19=3),TVoeD!$E$12,
IF(AND($BJ19=3,$AX19=4),TVoeD!$F$12,
IF(AND($BJ19=3,$AX19=5),TVoeD!$G$12,
IF(AND($BJ19=3,$AX19=6),TVoeD!$H$12,
)))))))))))))))))))))))))))))))))))))))))))))))))))))</f>
        <v>0</v>
      </c>
      <c r="BL19" s="13">
        <f>IF(AND($BJ19=4,$AY19=1),TVoeD!$C$4,IF(AND($BJ19=4,$AY19=2),TVoeD!$D$4,IF(AND($BJ19=4,$AY19=3),TVoeD!$E$4,IF(AND($BJ19=4,$AY19=4),TVoeD!$F$4,
IF(AND($BJ19=4,$AY19=5),TVoeD!$G$4,
IF(AND($BJ19=4,$AY19=6),TVoeD!$H$4,
IF(AND($BJ19="8a",$AY19=1),TVoeD!$C$5,
IF(AND($BJ19="8a",$AY19=2),TVoeD!$D$5,
IF(AND($BJ19="8a",$AY19=3),TVoeD!$E$5,
IF(AND($BJ19="8a",$AY19=4),TVoeD!$F$5,
IF(AND($BJ19="8a",$AY19=5),TVoeD!$G$5,
IF(AND($BJ19="8a",$AY19=6),TVoeD!$H$5,
IF(AND($BJ19=13,$AY19=1),TVoeD!$C$6,
IF(AND($BJ19=13,$AY19=2),TVoeD!$D$6,
IF(AND($BJ19=13,$AY19=3),TVoeD!$E$6,
IF(AND($BJ19=13,$AY19=4),TVoeD!$F$6,
IF(AND($BJ19=13,$AY19=5),TVoeD!$G$6,
IF(AND($BJ19=13,$AY19=6),TVoeD!$H$6,
IF(AND($BJ19=15,$AY19=1),TVoeD!$C$7,
IF(AND($BJ19=15,$AY19=2),TVoeD!$D$7,
IF(AND($BJ19=15,$AY19=3),TVoeD!$E$7,
IF(AND($BJ19=15,$AY19=4),TVoeD!$F$7,
IF(AND($BJ19=15,$AY19=5),TVoeD!$G$7,
IF(AND($BJ19=15,$AY19=6),TVoeD!$H$7,
IF(AND($BJ19=16,$AY19=1),TVoeD!$C$8,
IF(AND($BJ19=16,$AY19=2),TVoeD!$D$8,
IF(AND($BJ19=16,$AY19=3),TVoeD!$E$8,
IF(AND($BJ19=16,$AY19=4),TVoeD!$F$8,
IF(AND($BJ19=16,$AY19=5),TVoeD!$G$8,
IF(AND($BJ19=16,$AY19=6),TVoeD!$H$8,
IF(AND($BJ19=17,$AY19=1),TVoeD!$C$9,
IF(AND($BJ19=17,$AY19=2),TVoeD!$D$9,
IF(AND($BJ19=17,$AY19=3),TVoeD!$E$9,
IF(AND($BJ19=17,$AY19=4),TVoeD!$F$9,
IF(AND($BJ19=17,$AY19=5),TVoeD!$G$9,
IF(AND($BJ19=17,$AY19=6),TVoeD!$H$9,
IF(AND($BJ19=18,$AY19=1),TVoeD!$C$10,
IF(AND($BJ19=18,$AY19=2),TVoeD!$D$10,
IF(AND($BJ19=18,$AY19=4),TVoeD!$F$10,
IF(AND($BJ19=18,$AY19=5),TVoeD!$G$10,
IF(AND($BJ19=18,$AY19=6),TVoeD!$H$10,
IF(AND($BJ19=9,$AY19=1),TVoeD!$C$11,
IF(AND($BJ19=9,$AY19=2),TVoeD!$D$11,
IF(AND($BJ19=9,$AY19=3),TVoeD!$E$11,
IF(AND($BJ19=9,$AY19=4),TVoeD!$F$11,
IF(AND($BJ19=9,$AY19=5),TVoeD!$G$11,
IF(AND($BJ19=9,$AY19=6),TVoeD!$H$11,
IF(AND($BJ19=3,$AY19=1),TVoeD!$C$12,
IF(AND($BJ19=3,$AY19=2),TVoeD!$D$12,
IF(AND($BJ19=3,$AY19=3),TVoeD!$E$12,
IF(AND($BJ19=3,$AY19=4),TVoeD!$F$12,
IF(AND($BJ19=3,$AY19=5),TVoeD!$G$12,
IF(AND($BJ19=3,$AY19=6),TVoeD!$H$12,
)))))))))))))))))))))))))))))))))))))))))))))))))))))</f>
        <v>0</v>
      </c>
      <c r="BM19" s="13">
        <f>IF(AND($BJ19=4,$AZ19=1),TVoeD!$C$17,
IF(AND($BJ19=4,$AZ19=2),TVoeD!$D$17,
IF(AND($BJ19=4,$AZ19=3),TVoeD!$E$17,
IF(AND($BJ19=4,$AZ19=4),TVoeD!$F$17,
IF(AND($BJ19=4,$AZ19=5),TVoeD!$G$17,
IF(AND($BJ19=4,$AZ19=6),TVoeD!$H$17,
IF(AND($BJ19="8a",$AZ19=1),TVoeD!$C$18,
IF(AND($BJ19="8a",$AZ19=2),TVoeD!$D$18,
IF(AND($BJ19="8a",$AZ19=3),TVoeD!$E$18,
IF(AND($BJ19="8a",$AZ19=4),TVoeD!$F$18,
IF(AND($BJ19="8a",$AZ19=5),TVoeD!$G$18,
IF(AND($BJ19="8a",$AZ19=6),TVoeD!$H$18,
IF(AND($BJ19=13,$AZ19=1),TVoeD!$C$19,
IF(AND($BJ19=13,$AZ19=2),TVoeD!$D$19,
IF(AND($BJ19=13,$AZ19=3),TVoeD!$E$19,
IF(AND($BJ19=13,$AZ19=4),TVoeD!$F$19,
IF(AND($BJ19=13,$AZ19=5),TVoeD!$G$19,
IF(AND($BJ19=13,$AZ19=6),TVoeD!$H$19,
IF(AND($BJ19=15,$AZ19=1),TVoeD!$C$20,
IF(AND($BJ19=15,$AZ19=2),TVoeD!$D$20,
IF(AND($BJ19=15,$AZ19=3),TVoeD!$E$20,
IF(AND($BJ19=15,$AZ19=4),TVoeD!$F$20,
IF(AND($BJ19=15,$AZ19=5),TVoeD!$G$20,
IF(AND($BJ19=15,$AZ19=6),TVoeD!$H$20,
IF(AND($BJ19=16,$AZ19=1),TVoeD!$C$21,
IF(AND($BJ19=16,$AZ19=2),TVoeD!$D$21,
IF(AND($BJ19=16,$AZ19=3),TVoeD!$E$21,
IF(AND($BJ19=16,$AZ19=4),TVoeD!$F$21,
IF(AND($BJ19=16,$AZ19=5),TVoeD!$G$21,
IF(AND($BJ19=16,$AZ19=6),TVoeD!$H$21,
IF(AND($BJ19=17,$AZ19=1),TVoeD!$C$22,
IF(AND($BJ19=17,$AZ19=2),TVoeD!$D$22,
IF(AND($BJ19=17,$AZ19=3),TVoeD!$E$22,
IF(AND($BJ19=17,$AZ19=4),TVoeD!$F$22,
IF(AND($BJ19=17,$AZ19=5),TVoeD!$G$22,
IF(AND($BJ19=17,$AZ19=6),TVoeD!$H$22,
IF(AND($BJ19=18,$AZ19=1),TVoeD!$C$23,
IF(AND($BJ19=18,$AZ19=2),TVoeD!$D$23,
IF(AND($BJ19=18,$AZ19=4),TVoeD!$F$23,
IF(AND($BJ19=18,$AZ19=5),TVoeD!$G$23,
IF(AND($BJ19=18,$AZ19=6),TVoeD!$H$23,
IF(AND($BJ19=9,$AZ19=1),TVoeD!$C$24,
IF(AND($BJ19=9,$AZ19=2),TVoeD!$D$24,
IF(AND($BJ19=9,$AZ19=3),TVoeD!$E$24,
IF(AND($BJ19=9,$AZ19=4),TVoeD!$F$24,
IF(AND($BJ19=9,$AZ19=5),TVoeD!$G$24,
IF(AND($BJ19=9,$AZ19=6),TVoeD!$H$24,
IF(AND($BJ19=3,$AZ19=1),TVoeD!$C$25,
IF(AND($BJ19=3,$AZ19=2),TVoeD!$D$25,
IF(AND($BJ19=3,$AZ19=3),TVoeD!$E$25,
IF(AND($BJ19=3,$AZ19=4),TVoeD!$F$25,
IF(AND($BJ19=3,$AZ19=5),TVoeD!$G$25,
IF(AND($BJ19=3,$AZ19=6),TVoeD!$H$25,
)))))))))))))))))))))))))))))))))))))))))))))))))))))</f>
        <v>0</v>
      </c>
      <c r="BN19" s="13">
        <f>IF(AND($BJ19=4,BA19=1),TVoeD!$C$17,
IF(AND($BJ19=4,BA19=2),TVoeD!$D$17,
IF(AND($BJ19=4,BA19=3),TVoeD!$E$17,
IF(AND($BJ19=4,BA19=4),TVoeD!$F$17,
IF(AND($BJ19=4,BA19=5),TVoeD!$G$17,
IF(AND($BJ19=4,BA19=6),TVoeD!$H$17,
IF(AND($BJ19="8a",BA19=1),TVoeD!$C$18,
IF(AND($BJ19="8a",BA19=2),TVoeD!$D$18,
IF(AND($BJ19="8a",BA19=3),TVoeD!$E$18,
IF(AND($BJ19="8a",BA19=4),TVoeD!$F$18,
IF(AND($BJ19="8a",BA19=5),TVoeD!$G$18,
IF(AND($BJ19="8a",BA19=6),TVoeD!$H$18,
IF(AND($BJ19=13,BA19=1),TVoeD!$C$19,
IF(AND($BJ19=13,BA19=2),TVoeD!$D$19,
IF(AND($BJ19=13,BA19=3),TVoeD!$E$19,
IF(AND($BJ19=13,BA19=4),TVoeD!$F$19,
IF(AND($BJ19=13,BA19=5),TVoeD!$G$19,
IF(AND($BJ19=13,BA19=6),TVoeD!$H$19,
IF(AND($BJ19=15,BA19=1),TVoeD!$C$20,
IF(AND($BJ19=15,BA19=2),TVoeD!$D$20,
IF(AND($BJ19=15,BA19=3),TVoeD!$E$20,
IF(AND($BJ19=15,BA19=4),TVoeD!$F$20,
IF(AND($BJ19=15,BA19=5),TVoeD!$G$20,
IF(AND($BJ19=15,BA19=6),TVoeD!$H$20,
IF(AND($BJ19=16,BA19=1),TVoeD!$C$21,
IF(AND($BJ19=16,BA19=2),TVoeD!$D$21,
IF(AND($BJ19=16,BA19=3),TVoeD!$E$21,
IF(AND($BJ19=16,BA19=4),TVoeD!$F$21,
IF(AND($BJ19=16,BA19=5),TVoeD!$G$21,
IF(AND($BJ19=16,BA19=6),TVoeD!$H$21,
IF(AND($BJ19=17,BA19=1),TVoeD!$C$22,
IF(AND($BJ19=17,BA19=2),TVoeD!$D$22,
IF(AND($BJ19=17,BA19=3),TVoeD!$E$22,
IF(AND($BJ19=17,BA19=4),TVoeD!$F$22,
IF(AND($BJ19=17,BA19=5),TVoeD!$G$22,
IF(AND($BJ19=17,BA19=6),TVoeD!$H$22,
IF(AND($BJ19=18,BA19=1),TVoeD!$C$23,
IF(AND($BJ19=18,BA19=2),TVoeD!$D$23,
IF(AND($BJ19=18,BA19=4),TVoeD!$F$23,
IF(AND($BJ19=18,BA19=5),TVoeD!$G$23,
IF(AND($BJ19=18,BA19=6),TVoeD!$H$23,
IF(AND($BJ19=9,BA19=1),TVoeD!$C$24,
IF(AND($BJ19=9,BA19=2),TVoeD!$D$24,
IF(AND($BJ19=9,BA19=3),TVoeD!$E$24,
IF(AND($BJ19=9,BA19=4),TVoeD!$F$24,
IF(AND($BJ19=9,BA19=5),TVoeD!$G$24,
IF(AND($BJ19=9,BA19=6),TVoeD!$H$24,
IF(AND($BJ19=3,BA19=1),TVoeD!$C$25,
IF(AND($BJ19=3,BA19=2),TVoeD!$D$25,
IF(AND($BJ19=3,BA19=3),TVoeD!$E$25,
IF(AND($BJ19=3,BA19=4),TVoeD!$F$25,
IF(AND($BJ19=3,BA19=5),TVoeD!$G$25,
IF(AND($BJ19=3,BA19=6),TVoeD!$H$25,
)))))))))))))))))))))))))))))))))))))))))))))))))))))</f>
        <v>0</v>
      </c>
      <c r="BO19" s="13">
        <f>IF(AND($BJ19=4,BB19=1),TVoeD!$C$17,
IF(AND($BJ19=4,BB19=2),TVoeD!$D$17,
IF(AND($BJ19=4,BB19=3),TVoeD!$E$17,
IF(AND($BJ19=4,BB19=4),TVoeD!$F$17,
IF(AND($BJ19=4,BB19=5),TVoeD!$G$17,
IF(AND($BJ19=4,BB19=6),TVoeD!$H$17,
IF(AND($BJ19="8a",BB19=1),TVoeD!$C$18,
IF(AND($BJ19="8a",BB19=2),TVoeD!$D$18,
IF(AND($BJ19="8a",BB19=3),TVoeD!$E$18,
IF(AND($BJ19="8a",BB19=4),TVoeD!$F$18,
IF(AND($BJ19="8a",BB19=5),TVoeD!$G$18,
IF(AND($BJ19="8a",BB19=6),TVoeD!$H$18,
IF(AND($BJ19=13,BB19=1),TVoeD!$C$19,
IF(AND($BJ19=13,BB19=2),TVoeD!$D$19,
IF(AND($BJ19=13,BB19=3),TVoeD!$E$19,
IF(AND($BJ19=13,BB19=4),TVoeD!$F$19,
IF(AND($BJ19=13,BB19=5),TVoeD!$G$19,
IF(AND($BJ19=13,BB19=6),TVoeD!$H$19,
IF(AND($BJ19=15,BB19=1),TVoeD!$C$20,
IF(AND($BJ19=15,BB19=2),TVoeD!$D$20,
IF(AND($BJ19=15,BB19=3),TVoeD!$E$20,
IF(AND($BJ19=15,BB19=4),TVoeD!$F$20,
IF(AND($BJ19=15,BB19=5),TVoeD!$G$20,
IF(AND($BJ19=15,BB19=6),TVoeD!$H$20,
IF(AND($BJ19=16,BB19=1),TVoeD!$C$21,
IF(AND($BJ19=16,BB19=2),TVoeD!$D$21,
IF(AND($BJ19=16,BB19=3),TVoeD!$E$21,
IF(AND($BJ19=16,BB19=4),TVoeD!$F$21,
IF(AND($BJ19=16,BB19=5),TVoeD!$G$21,
IF(AND($BJ19=16,BB19=6),TVoeD!$H$21,
IF(AND($BJ19=17,BB19=1),TVoeD!$C$22,
IF(AND($BJ19=17,BB19=2),TVoeD!$D$22,
IF(AND($BJ19=17,BB19=3),TVoeD!$E$22,
IF(AND($BJ19=17,BB19=4),TVoeD!$F$22,
IF(AND($BJ19=17,BB19=5),TVoeD!$G$22,
IF(AND($BJ19=17,BB19=6),TVoeD!$H$22,
IF(AND($BJ19=18,BB19=1),TVoeD!$C$23,
IF(AND($BJ19=18,BB19=2),TVoeD!$D$23,
IF(AND($BJ19=18,BB19=4),TVoeD!$F$23,
IF(AND($BJ19=18,BB19=5),TVoeD!$G$23,
IF(AND($BJ19=18,BB19=6),TVoeD!$H$23,
IF(AND($BJ19=9,BB19=1),TVoeD!$C$24,
IF(AND($BJ19=9,BB19=2),TVoeD!$D$24,
IF(AND($BJ19=9,BB19=3),TVoeD!$E$24,
IF(AND($BJ19=9,BB19=4),TVoeD!$F$24,
IF(AND($BJ19=9,BB19=5),TVoeD!$G$24,
IF(AND($BJ19=9,BB19=6),TVoeD!$H$24,
IF(AND($BJ19=3,BB19=1),TVoeD!$C$25,
IF(AND($BJ19=3,BB19=2),TVoeD!$D$25,
IF(AND($BJ19=3,BB19=3),TVoeD!$E$25,
IF(AND($BJ19=3,BB19=4),TVoeD!$F$25,
IF(AND($BJ19=3,BB19=5),TVoeD!$G$25,
IF(AND($BJ19=3,BB19=6),TVoeD!$H$25,
)))))))))))))))))))))))))))))))))))))))))))))))))))))</f>
        <v>0</v>
      </c>
      <c r="BP19" s="13">
        <f>IF(AND($BJ19=4,BC19=1),TVoeD!$C$17,
IF(AND($BJ19=4,BC19=2),TVoeD!$D$17,
IF(AND($BJ19=4,BC19=3),TVoeD!$E$17,
IF(AND($BJ19=4,BC19=4),TVoeD!$F$17,
IF(AND($BJ19=4,BC19=5),TVoeD!$G$17,
IF(AND($BJ19=4,BC19=6),TVoeD!$H$17,
IF(AND($BJ19="8a",BC19=1),TVoeD!$C$18,
IF(AND($BJ19="8a",BC19=2),TVoeD!$D$18,
IF(AND($BJ19="8a",BC19=3),TVoeD!$E$18,
IF(AND($BJ19="8a",BC19=4),TVoeD!$F$18,
IF(AND($BJ19="8a",BC19=5),TVoeD!$G$18,
IF(AND($BJ19="8a",BC19=6),TVoeD!$H$18,
IF(AND($BJ19=13,BC19=1),TVoeD!$C$19,
IF(AND($BJ19=13,BC19=2),TVoeD!$D$19,
IF(AND($BJ19=13,BC19=3),TVoeD!$E$19,
IF(AND($BJ19=13,BC19=4),TVoeD!$F$19,
IF(AND($BJ19=13,BC19=5),TVoeD!$G$19,
IF(AND($BJ19=13,BC19=6),TVoeD!$H$19,
IF(AND($BJ19=15,BC19=1),TVoeD!$C$20,
IF(AND($BJ19=15,BC19=2),TVoeD!$D$20,
IF(AND($BJ19=15,BC19=3),TVoeD!$E$20,
IF(AND($BJ19=15,BC19=4),TVoeD!$F$20,
IF(AND($BJ19=15,BC19=5),TVoeD!$G$20,
IF(AND($BJ19=15,BC19=6),TVoeD!$H$20,
IF(AND($BJ19=16,BC19=1),TVoeD!$C$21,
IF(AND($BJ19=16,BC19=2),TVoeD!$D$21,
IF(AND($BJ19=16,BC19=3),TVoeD!$E$21,
IF(AND($BJ19=16,BC19=4),TVoeD!$F$21,
IF(AND($BJ19=16,BC19=5),TVoeD!$G$21,
IF(AND($BJ19=16,BC19=6),TVoeD!$H$21,
IF(AND($BJ19=17,BC19=1),TVoeD!$C$22,
IF(AND($BJ19=17,BC19=2),TVoeD!$D$22,
IF(AND($BJ19=17,BC19=3),TVoeD!$E$22,
IF(AND($BJ19=17,BC19=4),TVoeD!$F$22,
IF(AND($BJ19=17,BC19=5),TVoeD!$G$22,
IF(AND($BJ19=17,BC19=6),TVoeD!$H$22,
IF(AND($BJ19=18,BC19=1),TVoeD!$C$23,
IF(AND($BJ19=18,BC19=2),TVoeD!$D$23,
IF(AND($BJ19=18,BC19=4),TVoeD!$F$23,
IF(AND($BJ19=18,BC19=5),TVoeD!$G$23,
IF(AND($BJ19=18,BC19=6),TVoeD!$H$23,
IF(AND($BJ19=9,BC19=1),TVoeD!$C$24,
IF(AND($BJ19=9,BC19=2),TVoeD!$D$24,
IF(AND($BJ19=9,BC19=3),TVoeD!$E$24,
IF(AND($BJ19=9,BC19=4),TVoeD!$F$24,
IF(AND($BJ19=9,BC19=5),TVoeD!$G$24,
IF(AND($BJ19=9,BC19=6),TVoeD!$H$24,
IF(AND($BJ19=3,BC19=1),TVoeD!$C$25,
IF(AND($BJ19=3,BC19=2),TVoeD!$D$25,
IF(AND($BJ19=3,BC19=3),TVoeD!$E$25,
IF(AND($BJ19=3,BC19=4),TVoeD!$F$25,
IF(AND($BJ19=3,BC19=5),TVoeD!$G$25,
IF(AND($BJ19=3,BC19=6),TVoeD!$H$25,
)))))))))))))))))))))))))))))))))))))))))))))))))))))</f>
        <v>0</v>
      </c>
      <c r="BQ19" s="13">
        <f>IF(AND($BJ19=4,BD19=1),TVoeD!$C$17,
IF(AND($BJ19=4,BD19=2),TVoeD!$D$17,
IF(AND($BJ19=4,BD19=3),TVoeD!$E$17,
IF(AND($BJ19=4,BD19=4),TVoeD!$F$17,
IF(AND($BJ19=4,BD19=5),TVoeD!$G$17,
IF(AND($BJ19=4,BD19=6),TVoeD!$H$17,
IF(AND($BJ19="8a",BD19=1),TVoeD!$C$18,
IF(AND($BJ19="8a",BD19=2),TVoeD!$D$18,
IF(AND($BJ19="8a",BD19=3),TVoeD!$E$18,
IF(AND($BJ19="8a",BD19=4),TVoeD!$F$18,
IF(AND($BJ19="8a",BD19=5),TVoeD!$G$18,
IF(AND($BJ19="8a",BD19=6),TVoeD!$H$18,
IF(AND($BJ19=13,BD19=1),TVoeD!$C$19,
IF(AND($BJ19=13,BD19=2),TVoeD!$D$19,
IF(AND($BJ19=13,BD19=3),TVoeD!$E$19,
IF(AND($BJ19=13,BD19=4),TVoeD!$F$19,
IF(AND($BJ19=13,BD19=5),TVoeD!$G$19,
IF(AND($BJ19=13,BD19=6),TVoeD!$H$19,
IF(AND($BJ19=15,BD19=1),TVoeD!$C$20,
IF(AND($BJ19=15,BD19=2),TVoeD!$D$20,
IF(AND($BJ19=15,BD19=3),TVoeD!$E$20,
IF(AND($BJ19=15,BD19=4),TVoeD!$F$20,
IF(AND($BJ19=15,BD19=5),TVoeD!$G$20,
IF(AND($BJ19=15,BD19=6),TVoeD!$H$20,
IF(AND($BJ19=16,BD19=1),TVoeD!$C$21,
IF(AND($BJ19=16,BD19=2),TVoeD!$D$21,
IF(AND($BJ19=16,BD19=3),TVoeD!$E$21,
IF(AND($BJ19=16,BD19=4),TVoeD!$F$21,
IF(AND($BJ19=16,BD19=5),TVoeD!$G$21,
IF(AND($BJ19=16,BD19=6),TVoeD!$H$21,
IF(AND($BJ19=17,BD19=1),TVoeD!$C$22,
IF(AND($BJ19=17,BD19=2),TVoeD!$D$22,
IF(AND($BJ19=17,BD19=3),TVoeD!$E$22,
IF(AND($BJ19=17,BD19=4),TVoeD!$F$22,
IF(AND($BJ19=17,BD19=5),TVoeD!$G$22,
IF(AND($BJ19=17,BD19=6),TVoeD!$H$22,
IF(AND($BJ19=18,BD19=1),TVoeD!$C$23,
IF(AND($BJ19=18,BD19=2),TVoeD!$D$23,
IF(AND($BJ19=18,BD19=4),TVoeD!$F$23,
IF(AND($BJ19=18,BD19=5),TVoeD!$G$23,
IF(AND($BJ19=18,BD19=6),TVoeD!$H$23,
IF(AND($BJ19=9,BD19=1),TVoeD!$C$24,
IF(AND($BJ19=9,BD19=2),TVoeD!$D$24,
IF(AND($BJ19=9,BD19=3),TVoeD!$E$24,
IF(AND($BJ19=9,BD19=4),TVoeD!$F$24,
IF(AND($BJ19=9,BD19=5),TVoeD!$G$24,
IF(AND($BJ19=9,BD19=6),TVoeD!$H$24,
IF(AND($BJ19=3,BD19=1),TVoeD!$C$25,
IF(AND($BJ19=3,BD19=2),TVoeD!$D$25,
IF(AND($BJ19=3,BD19=3),TVoeD!$E$25,
IF(AND($BJ19=3,BD19=4),TVoeD!$F$25,
IF(AND($BJ19=3,BD19=5),TVoeD!$G$25,
IF(AND($BJ19=3,BD19=6),TVoeD!$H$25,
)))))))))))))))))))))))))))))))))))))))))))))))))))))</f>
        <v>0</v>
      </c>
      <c r="BR19" s="13">
        <f>IF(AND($BJ19=4,BE19=1),TVoeD!$C$17,
IF(AND($BJ19=4,BE19=2),TVoeD!$D$17,
IF(AND($BJ19=4,BE19=3),TVoeD!$E$17,
IF(AND($BJ19=4,BE19=4),TVoeD!$F$17,
IF(AND($BJ19=4,BE19=5),TVoeD!$G$17,
IF(AND($BJ19=4,BE19=6),TVoeD!$H$17,
IF(AND($BJ19="8a",BE19=1),TVoeD!$C$18,
IF(AND($BJ19="8a",BE19=2),TVoeD!$D$18,
IF(AND($BJ19="8a",BE19=3),TVoeD!$E$18,
IF(AND($BJ19="8a",BE19=4),TVoeD!$F$18,
IF(AND($BJ19="8a",BE19=5),TVoeD!$G$18,
IF(AND($BJ19="8a",BE19=6),TVoeD!$H$18,
IF(AND($BJ19=13,BE19=1),TVoeD!$C$19,
IF(AND($BJ19=13,BE19=2),TVoeD!$D$19,
IF(AND($BJ19=13,BE19=3),TVoeD!$E$19,
IF(AND($BJ19=13,BE19=4),TVoeD!$F$19,
IF(AND($BJ19=13,BE19=5),TVoeD!$G$19,
IF(AND($BJ19=13,BE19=6),TVoeD!$H$19,
IF(AND($BJ19=15,BE19=1),TVoeD!$C$20,
IF(AND($BJ19=15,BE19=2),TVoeD!$D$20,
IF(AND($BJ19=15,BE19=3),TVoeD!$E$20,
IF(AND($BJ19=15,BE19=4),TVoeD!$F$20,
IF(AND($BJ19=15,BE19=5),TVoeD!$G$20,
IF(AND($BJ19=15,BE19=6),TVoeD!$H$20,
IF(AND($BJ19=16,BE19=1),TVoeD!$C$21,
IF(AND($BJ19=16,BE19=2),TVoeD!$D$21,
IF(AND($BJ19=16,BE19=3),TVoeD!$E$21,
IF(AND($BJ19=16,BE19=4),TVoeD!$F$21,
IF(AND($BJ19=16,BE19=5),TVoeD!$G$21,
IF(AND($BJ19=16,BE19=6),TVoeD!$H$21,
IF(AND($BJ19=17,BE19=1),TVoeD!$C$22,
IF(AND($BJ19=17,BE19=2),TVoeD!$D$22,
IF(AND($BJ19=17,BE19=3),TVoeD!$E$22,
IF(AND($BJ19=17,BE19=4),TVoeD!$F$22,
IF(AND($BJ19=17,BE19=5),TVoeD!$G$22,
IF(AND($BJ19=17,BE19=6),TVoeD!$H$22,
IF(AND($BJ19=18,BE19=1),TVoeD!$C$23,
IF(AND($BJ19=18,BE19=2),TVoeD!$D$23,
IF(AND($BJ19=18,BE19=4),TVoeD!$F$23,
IF(AND($BJ19=18,BE19=5),TVoeD!$G$23,
IF(AND($BJ19=18,BE19=6),TVoeD!$H$23,
IF(AND($BJ19=9,BE19=1),TVoeD!$C$24,
IF(AND($BJ19=9,BE19=2),TVoeD!$D$24,
IF(AND($BJ19=9,BE19=3),TVoeD!$E$24,
IF(AND($BJ19=9,BE19=4),TVoeD!$F$24,
IF(AND($BJ19=9,BE19=5),TVoeD!$G$24,
IF(AND($BJ19=9,BE19=6),TVoeD!$H$24,
IF(AND($BJ19=3,BE19=1),TVoeD!$C$25,
IF(AND($BJ19=3,BE19=2),TVoeD!$D$25,
IF(AND($BJ19=3,BE19=3),TVoeD!$E$25,
IF(AND($BJ19=3,BE19=4),TVoeD!$F$25,
IF(AND($BJ19=3,BE19=5),TVoeD!$G$25,
IF(AND($BJ19=3,BE19=6),TVoeD!$H$25,
)))))))))))))))))))))))))))))))))))))))))))))))))))))</f>
        <v>0</v>
      </c>
      <c r="BS19" s="13">
        <f>IF(AND($BJ19=4,BF19=1),TVoeD!$C$17,
IF(AND($BJ19=4,BF19=2),TVoeD!$D$17,
IF(AND($BJ19=4,BF19=3),TVoeD!$E$17,
IF(AND($BJ19=4,BF19=4),TVoeD!$F$17,
IF(AND($BJ19=4,BF19=5),TVoeD!$G$17,
IF(AND($BJ19=4,BF19=6),TVoeD!$H$17,
IF(AND($BJ19="8a",BF19=1),TVoeD!$C$18,
IF(AND($BJ19="8a",BF19=2),TVoeD!$D$18,
IF(AND($BJ19="8a",BF19=3),TVoeD!$E$18,
IF(AND($BJ19="8a",BF19=4),TVoeD!$F$18,
IF(AND($BJ19="8a",BF19=5),TVoeD!$G$18,
IF(AND($BJ19="8a",BF19=6),TVoeD!$H$18,
IF(AND($BJ19=13,BF19=1),TVoeD!$C$19,
IF(AND($BJ19=13,BF19=2),TVoeD!$D$19,
IF(AND($BJ19=13,BF19=3),TVoeD!$E$19,
IF(AND($BJ19=13,BF19=4),TVoeD!$F$19,
IF(AND($BJ19=13,BF19=5),TVoeD!$G$19,
IF(AND($BJ19=13,BF19=6),TVoeD!$H$19,
IF(AND($BJ19=15,BF19=1),TVoeD!$C$20,
IF(AND($BJ19=15,BF19=2),TVoeD!$D$20,
IF(AND($BJ19=15,BF19=3),TVoeD!$E$20,
IF(AND($BJ19=15,BF19=4),TVoeD!$F$20,
IF(AND($BJ19=15,BF19=5),TVoeD!$G$20,
IF(AND($BJ19=15,BF19=6),TVoeD!$H$20,
IF(AND($BJ19=16,BF19=1),TVoeD!$C$21,
IF(AND($BJ19=16,BF19=2),TVoeD!$D$21,
IF(AND($BJ19=16,BF19=3),TVoeD!$E$21,
IF(AND($BJ19=16,BF19=4),TVoeD!$F$21,
IF(AND($BJ19=16,BF19=5),TVoeD!$G$21,
IF(AND($BJ19=16,BF19=6),TVoeD!$H$21,
IF(AND($BJ19=17,BF19=1),TVoeD!$C$22,
IF(AND($BJ19=17,BF19=2),TVoeD!$D$22,
IF(AND($BJ19=17,BF19=3),TVoeD!$E$22,
IF(AND($BJ19=17,BF19=4),TVoeD!$F$22,
IF(AND($BJ19=17,BF19=5),TVoeD!$G$22,
IF(AND($BJ19=17,BF19=6),TVoeD!$H$22,
IF(AND($BJ19=18,BF19=1),TVoeD!$C$23,
IF(AND($BJ19=18,BF19=2),TVoeD!$D$23,
IF(AND($BJ19=18,BF19=4),TVoeD!$F$23,
IF(AND($BJ19=18,BF19=5),TVoeD!$G$23,
IF(AND($BJ19=18,BF19=6),TVoeD!$H$23,
IF(AND($BJ19=9,BF19=1),TVoeD!$C$24,
IF(AND($BJ19=9,BF19=2),TVoeD!$D$24,
IF(AND($BJ19=9,BF19=3),TVoeD!$E$24,
IF(AND($BJ19=9,BF19=4),TVoeD!$F$24,
IF(AND($BJ19=9,BF19=5),TVoeD!$G$24,
IF(AND($BJ19=9,BF19=6),TVoeD!$H$24,
IF(AND($BJ19=3,BF19=1),TVoeD!$C$25,
IF(AND($BJ19=3,BF19=2),TVoeD!$D$25,
IF(AND($BJ19=3,BF19=3),TVoeD!$E$25,
IF(AND($BJ19=3,BF19=4),TVoeD!$F$25,
IF(AND($BJ19=3,BF19=5),TVoeD!$G$25,
IF(AND($BJ19=3,BF19=6),TVoeD!$H$25,
)))))))))))))))))))))))))))))))))))))))))))))))))))))</f>
        <v>0</v>
      </c>
      <c r="BT19" s="13">
        <f>IF(AND($BJ19=4,BG19=1),TVoeD!$C$17,
IF(AND($BJ19=4,BG19=2),TVoeD!$D$17,
IF(AND($BJ19=4,BG19=3),TVoeD!$E$17,
IF(AND($BJ19=4,BG19=4),TVoeD!$F$17,
IF(AND($BJ19=4,BG19=5),TVoeD!$G$17,
IF(AND($BJ19=4,BG19=6),TVoeD!$H$17,
IF(AND($BJ19="8a",BG19=1),TVoeD!$C$18,
IF(AND($BJ19="8a",BG19=2),TVoeD!$D$18,
IF(AND($BJ19="8a",BG19=3),TVoeD!$E$18,
IF(AND($BJ19="8a",BG19=4),TVoeD!$F$18,
IF(AND($BJ19="8a",BG19=5),TVoeD!$G$18,
IF(AND($BJ19="8a",BG19=6),TVoeD!$H$18,
IF(AND($BJ19=13,BG19=1),TVoeD!$C$19,
IF(AND($BJ19=13,BG19=2),TVoeD!$D$19,
IF(AND($BJ19=13,BG19=3),TVoeD!$E$19,
IF(AND($BJ19=13,BG19=4),TVoeD!$F$19,
IF(AND($BJ19=13,BG19=5),TVoeD!$G$19,
IF(AND($BJ19=13,BG19=6),TVoeD!$H$19,
IF(AND($BJ19=15,BG19=1),TVoeD!$C$20,
IF(AND($BJ19=15,BG19=2),TVoeD!$D$20,
IF(AND($BJ19=15,BG19=3),TVoeD!$E$20,
IF(AND($BJ19=15,BG19=4),TVoeD!$F$20,
IF(AND($BJ19=15,BG19=5),TVoeD!$G$20,
IF(AND($BJ19=15,BG19=6),TVoeD!$H$20,
IF(AND($BJ19=16,BG19=1),TVoeD!$C$21,
IF(AND($BJ19=16,BG19=2),TVoeD!$D$21,
IF(AND($BJ19=16,BG19=3),TVoeD!$E$21,
IF(AND($BJ19=16,BG19=4),TVoeD!$F$21,
IF(AND($BJ19=16,BG19=5),TVoeD!$G$21,
IF(AND($BJ19=16,BG19=6),TVoeD!$H$21,
IF(AND($BJ19=17,BG19=1),TVoeD!$C$22,
IF(AND($BJ19=17,BG19=2),TVoeD!$D$22,
IF(AND($BJ19=17,BG19=3),TVoeD!$E$22,
IF(AND($BJ19=17,BG19=4),TVoeD!$F$22,
IF(AND($BJ19=17,BG19=5),TVoeD!$G$22,
IF(AND($BJ19=17,BG19=6),TVoeD!$H$22,
IF(AND($BJ19=18,BG19=1),TVoeD!$C$23,
IF(AND($BJ19=18,BG19=2),TVoeD!$D$23,
IF(AND($BJ19=18,BG19=4),TVoeD!$F$23,
IF(AND($BJ19=18,BG19=5),TVoeD!$G$23,
IF(AND($BJ19=18,BG19=6),TVoeD!$H$23,
IF(AND($BJ19=9,BG19=1),TVoeD!$C$24,
IF(AND($BJ19=9,BG19=2),TVoeD!$D$24,
IF(AND($BJ19=9,BG19=3),TVoeD!$E$24,
IF(AND($BJ19=9,BG19=4),TVoeD!$F$24,
IF(AND($BJ19=9,BG19=5),TVoeD!$G$24,
IF(AND($BJ19=9,BG19=6),TVoeD!$H$24,
IF(AND($BJ19=3,BG19=1),TVoeD!$C$25,
IF(AND($BJ19=3,BG19=2),TVoeD!$D$25,
IF(AND($BJ19=3,BG19=3),TVoeD!$E$25,
IF(AND($BJ19=3,BG19=4),TVoeD!$F$25,
IF(AND($BJ19=3,BG19=5),TVoeD!$G$25,
IF(AND($BJ19=3,BG19=6),TVoeD!$H$25,
)))))))))))))))))))))))))))))))))))))))))))))))))))))</f>
        <v>0</v>
      </c>
      <c r="BU19" s="13">
        <f>IF(AND($BJ19=4,BH19=1),TVoeD!$C$17,
IF(AND($BJ19=4,BH19=2),TVoeD!$D$17,
IF(AND($BJ19=4,BH19=3),TVoeD!$E$17,
IF(AND($BJ19=4,BH19=4),TVoeD!$F$17,
IF(AND($BJ19=4,BH19=5),TVoeD!$G$17,
IF(AND($BJ19=4,BH19=6),TVoeD!$H$17,
IF(AND($BJ19="8a",BH19=1),TVoeD!$C$18,
IF(AND($BJ19="8a",BH19=2),TVoeD!$D$18,
IF(AND($BJ19="8a",BH19=3),TVoeD!$E$18,
IF(AND($BJ19="8a",BH19=4),TVoeD!$F$18,
IF(AND($BJ19="8a",BH19=5),TVoeD!$G$18,
IF(AND($BJ19="8a",BH19=6),TVoeD!$H$18,
IF(AND($BJ19=13,BH19=1),TVoeD!$C$19,
IF(AND($BJ19=13,BH19=2),TVoeD!$D$19,
IF(AND($BJ19=13,BH19=3),TVoeD!$E$19,
IF(AND($BJ19=13,BH19=4),TVoeD!$F$19,
IF(AND($BJ19=13,BH19=5),TVoeD!$G$19,
IF(AND($BJ19=13,BH19=6),TVoeD!$H$19,
IF(AND($BJ19=15,BH19=1),TVoeD!$C$20,
IF(AND($BJ19=15,BH19=2),TVoeD!$D$20,
IF(AND($BJ19=15,BH19=3),TVoeD!$E$20,
IF(AND($BJ19=15,BH19=4),TVoeD!$F$20,
IF(AND($BJ19=15,BH19=5),TVoeD!$G$20,
IF(AND($BJ19=15,BH19=6),TVoeD!$H$20,
IF(AND($BJ19=16,BH19=1),TVoeD!$C$21,
IF(AND($BJ19=16,BH19=2),TVoeD!$D$21,
IF(AND($BJ19=16,BH19=3),TVoeD!$E$21,
IF(AND($BJ19=16,BH19=4),TVoeD!$F$21,
IF(AND($BJ19=16,BH19=5),TVoeD!$G$21,
IF(AND($BJ19=16,BH19=6),TVoeD!$H$21,
IF(AND($BJ19=17,BH19=1),TVoeD!$C$22,
IF(AND($BJ19=17,BH19=2),TVoeD!$D$22,
IF(AND($BJ19=17,BH19=3),TVoeD!$E$22,
IF(AND($BJ19=17,BH19=4),TVoeD!$F$22,
IF(AND($BJ19=17,BH19=5),TVoeD!$G$22,
IF(AND($BJ19=17,BH19=6),TVoeD!$H$22,
IF(AND($BJ19=18,BH19=1),TVoeD!$C$23,
IF(AND($BJ19=18,BH19=2),TVoeD!$D$23,
IF(AND($BJ19=18,BH19=4),TVoeD!$F$23,
IF(AND($BJ19=18,BH19=5),TVoeD!$G$23,
IF(AND($BJ19=18,BH19=6),TVoeD!$H$23,
IF(AND($BJ19=9,BH19=1),TVoeD!$C$24,
IF(AND($BJ19=9,BH19=2),TVoeD!$D$24,
IF(AND($BJ19=9,BH19=3),TVoeD!$E$24,
IF(AND($BJ19=9,BH19=4),TVoeD!$F$24,
IF(AND($BJ19=9,BH19=5),TVoeD!$G$24,
IF(AND($BJ19=9,BH19=6),TVoeD!$H$24,
IF(AND($BJ19=3,BH19=1),TVoeD!$C$25,
IF(AND($BJ19=3,BH19=2),TVoeD!$D$25,
IF(AND($BJ19=3,BH19=3),TVoeD!$E$25,
IF(AND($BJ19=3,BH19=4),TVoeD!$F$25,
IF(AND($BJ19=3,BH19=5),TVoeD!$G$25,
IF(AND($BJ19=3,BH19=6),TVoeD!$H$25,
)))))))))))))))))))))))))))))))))))))))))))))))))))))</f>
        <v>0</v>
      </c>
      <c r="BV19" s="13">
        <f>IF(AND($BJ19=4,BI19=1),TVoeD!$C$17,
IF(AND($BJ19=4,BI19=2),TVoeD!$D$17,
IF(AND($BJ19=4,BI19=3),TVoeD!$E$17,
IF(AND($BJ19=4,BI19=4),TVoeD!$F$17,
IF(AND($BJ19=4,BI19=5),TVoeD!$G$17,
IF(AND($BJ19=4,BI19=6),TVoeD!$H$17,
IF(AND($BJ19="8a",BI19=1),TVoeD!$C$18,
IF(AND($BJ19="8a",BI19=2),TVoeD!$D$18,
IF(AND($BJ19="8a",BI19=3),TVoeD!$E$18,
IF(AND($BJ19="8a",BI19=4),TVoeD!$F$18,
IF(AND($BJ19="8a",BI19=5),TVoeD!$G$18,
IF(AND($BJ19="8a",BI19=6),TVoeD!$H$18,
IF(AND($BJ19=13,BI19=1),TVoeD!$C$19,
IF(AND($BJ19=13,BI19=2),TVoeD!$D$19,
IF(AND($BJ19=13,BI19=3),TVoeD!$E$19,
IF(AND($BJ19=13,BI19=4),TVoeD!$F$19,
IF(AND($BJ19=13,BI19=5),TVoeD!$G$19,
IF(AND($BJ19=13,BI19=6),TVoeD!$H$19,
IF(AND($BJ19=15,BI19=1),TVoeD!$C$20,
IF(AND($BJ19=15,BI19=2),TVoeD!$D$20,
IF(AND($BJ19=15,BI19=3),TVoeD!$E$20,
IF(AND($BJ19=15,BI19=4),TVoeD!$F$20,
IF(AND($BJ19=15,BI19=5),TVoeD!$G$20,
IF(AND($BJ19=15,BI19=6),TVoeD!$H$20,
IF(AND($BJ19=16,BI19=1),TVoeD!$C$21,
IF(AND($BJ19=16,BI19=2),TVoeD!$D$21,
IF(AND($BJ19=16,BI19=3),TVoeD!$E$21,
IF(AND($BJ19=16,BI19=4),TVoeD!$F$21,
IF(AND($BJ19=16,BI19=5),TVoeD!$G$21,
IF(AND($BJ19=16,BI19=6),TVoeD!$H$21,
IF(AND($BJ19=17,BI19=1),TVoeD!$C$22,
IF(AND($BJ19=17,BI19=2),TVoeD!$D$22,
IF(AND($BJ19=17,BI19=3),TVoeD!$E$22,
IF(AND($BJ19=17,BI19=4),TVoeD!$F$22,
IF(AND($BJ19=17,BI19=5),TVoeD!$G$22,
IF(AND($BJ19=17,BI19=6),TVoeD!$H$22,
IF(AND($BJ19=18,BI19=1),TVoeD!$C$23,
IF(AND($BJ19=18,BI19=2),TVoeD!$D$23,
IF(AND($BJ19=18,BI19=4),TVoeD!$F$23,
IF(AND($BJ19=18,BI19=5),TVoeD!$G$23,
IF(AND($BJ19=18,BI19=6),TVoeD!$H$23,
IF(AND($BJ19=9,BI19=1),TVoeD!$C$24,
IF(AND($BJ19=9,BI19=2),TVoeD!$D$24,
IF(AND($BJ19=9,BI19=3),TVoeD!$E$24,
IF(AND($BJ19=9,BI19=4),TVoeD!$F$24,
IF(AND($BJ19=9,BI19=5),TVoeD!$G$24,
IF(AND($BJ19=9,BI19=6),TVoeD!$H$24,
IF(AND($BJ19=3,BI19=1),TVoeD!$C$25,
IF(AND($BJ19=3,BI19=2),TVoeD!$D$25,
IF(AND($BJ19=3,BI19=3),TVoeD!$E$25,
IF(AND($BJ19=3,BI19=4),TVoeD!$F$25,
IF(AND($BJ19=3,BI19=5),TVoeD!$G$25,
IF(AND($BJ19=3,BI19=6),TVoeD!$H$25,
)))))))))))))))))))))))))))))))))))))))))))))))))))))</f>
        <v>0</v>
      </c>
      <c r="BW19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19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19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19" s="14">
        <f>Tabelle3[[#This Row],[Wochenarbeitszeit]]/39</f>
        <v>0</v>
      </c>
      <c r="CA19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19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19" s="24">
        <f>Tabelle3[[#This Row],[Gesamt]]-Tabelle3[[#This Row],[Anteil. Jahresbrutto laut TvöD SuE (tatsächl. Stellenanteil, tatsächl. Tätigkeitsmonate)]]</f>
        <v>0</v>
      </c>
      <c r="CD19" s="14" t="e">
        <f>Tabelle3[[#This Row],[Delta Tarif und real]]/Tabelle3[[#This Row],[Anteil. Jahresbrutto laut TvöD SuE (tatsächl. Stellenanteil, tatsächl. Tätigkeitsmonate)]]</f>
        <v>#DIV/0!</v>
      </c>
      <c r="CG19" s="34"/>
      <c r="CI19" s="37"/>
    </row>
    <row r="20" spans="1:87" s="4" customFormat="1" ht="28" customHeight="1" x14ac:dyDescent="0.2">
      <c r="A20" s="23"/>
      <c r="B20" s="7"/>
      <c r="C20" s="7"/>
      <c r="D20" s="8"/>
      <c r="E20" s="8"/>
      <c r="F20" s="9"/>
      <c r="G20" s="9"/>
      <c r="H20" s="78">
        <f>SUM(F20*SUM(Tabelle3[[#This Row],[Im Januar tätig]]:Tabelle3[[#This Row],[im Dezember tätig]]), G20)</f>
        <v>0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31"/>
      <c r="V20" s="33"/>
      <c r="W20" s="44" t="str">
        <f>IF($U20="","",(DATEDIF($U20,$X20,"M")-Tabelle3[[#This Row],[Arbeitspausen vor Betriebszugehörigkeit (Monate)]])/12)</f>
        <v/>
      </c>
      <c r="X20" s="31"/>
      <c r="Y20" s="33"/>
      <c r="Z20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20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20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20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20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20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20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20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20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20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20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20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20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20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20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20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20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20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20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20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20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20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20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20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20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20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20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20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20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20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20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20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20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20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20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20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20" s="17"/>
      <c r="BK20" s="13">
        <f>IF(AND($BJ20=4,$AX20=1),TVoeD!$C$4,IF(AND($BJ20=4,$AX20=2),TVoeD!$D$4,IF(AND($BJ20=4,$AX20=3),TVoeD!$E$4,IF(AND($BJ20=4,$AX20=4),TVoeD!$F$4,
IF(AND($BJ20=4,$AX20=5),TVoeD!$G$4,
IF(AND($BJ20=4,$AX20=6),TVoeD!$H$4,
IF(AND($BJ20="8a",$AX20=1),TVoeD!$C$5,
IF(AND($BJ20="8a",$AX20=2),TVoeD!$D$5,
IF(AND($BJ20="8a",$AX20=3),TVoeD!$E$5,
IF(AND($BJ20="8a",$AX20=4),TVoeD!$F$5,
IF(AND($BJ20="8a",$AX20=5),TVoeD!$G$5,
IF(AND($BJ20="8a",$AX20=6),TVoeD!$H$5,
IF(AND($BJ20=13,$AX20=1),TVoeD!$C$6,
IF(AND($BJ20=13,$AX20=2),TVoeD!$D$6,
IF(AND($BJ20=13,$AX20=3),TVoeD!$E$6,
IF(AND($BJ20=13,$AX20=4),TVoeD!$F$6,
IF(AND($BJ20=13,$AX20=5),TVoeD!$G$6,
IF(AND($BJ20=13,$AX20=6),TVoeD!$H$6,
IF(AND($BJ20=15,$AX20=1),TVoeD!$C$7,
IF(AND($BJ20=15,$AX20=2),TVoeD!$D$7,
IF(AND($BJ20=15,$AX20=3),TVoeD!$E$7,
IF(AND($BJ20=15,$AX20=4),TVoeD!$F$7,
IF(AND($BJ20=15,$AX20=5),TVoeD!$G$7,
IF(AND($BJ20=15,$AX20=6),TVoeD!$H$7,
IF(AND($BJ20=16,$AX20=1),TVoeD!$C$8,
IF(AND($BJ20=16,$AX20=2),TVoeD!$D$8,
IF(AND($BJ20=16,$AX20=3),TVoeD!$E$8,
IF(AND($BJ20=16,$AX20=4),TVoeD!$F$8,
IF(AND($BJ20=16,$AX20=5),TVoeD!$G$8,
IF(AND($BJ20=16,$AX20=6),TVoeD!$H$8,
IF(AND($BJ20=17,$AX20=1),TVoeD!$C$9,
IF(AND($BJ20=17,$AX20=2),TVoeD!$D$9,
IF(AND($BJ20=17,$AX20=3),TVoeD!$E$9,
IF(AND($BJ20=17,$AX20=4),TVoeD!$F$9,
IF(AND($BJ20=17,$AX20=5),TVoeD!$G$9,
IF(AND($BJ20=17,$AX20=6),TVoeD!$H$9,
IF(AND($BJ20=18,$AX20=1),TVoeD!$C$10,
IF(AND($BJ20=18,$AX20=2),TVoeD!$D$10,
IF(AND($BJ20=18,$AX20=4),TVoeD!$F$10,
IF(AND($BJ20=18,$AX20=5),TVoeD!$G$10,
IF(AND($BJ20=18,$AX20=6),TVoeD!$H$10,
IF(AND($BJ20=9,$AX20=1),TVoeD!$C$11,
IF(AND($BJ20=9,$AX20=2),TVoeD!$D$11,
IF(AND($BJ20=9,$AX20=3),TVoeD!$E$11,
IF(AND($BJ20=9,$AX20=4),TVoeD!$F$11,
IF(AND($BJ20=9,$AX20=5),TVoeD!$G$11,
IF(AND($BJ20=9,$AX20=6),TVoeD!$H$11,
IF(AND($BJ20=3,$AX20=1),TVoeD!$C$12,
IF(AND($BJ20=3,$AX20=2),TVoeD!$D$12,
IF(AND($BJ20=3,$AX20=3),TVoeD!$E$12,
IF(AND($BJ20=3,$AX20=4),TVoeD!$F$12,
IF(AND($BJ20=3,$AX20=5),TVoeD!$G$12,
IF(AND($BJ20=3,$AX20=6),TVoeD!$H$12,
)))))))))))))))))))))))))))))))))))))))))))))))))))))</f>
        <v>0</v>
      </c>
      <c r="BL20" s="13">
        <f>IF(AND($BJ20=4,$AY20=1),TVoeD!$C$4,IF(AND($BJ20=4,$AY20=2),TVoeD!$D$4,IF(AND($BJ20=4,$AY20=3),TVoeD!$E$4,IF(AND($BJ20=4,$AY20=4),TVoeD!$F$4,
IF(AND($BJ20=4,$AY20=5),TVoeD!$G$4,
IF(AND($BJ20=4,$AY20=6),TVoeD!$H$4,
IF(AND($BJ20="8a",$AY20=1),TVoeD!$C$5,
IF(AND($BJ20="8a",$AY20=2),TVoeD!$D$5,
IF(AND($BJ20="8a",$AY20=3),TVoeD!$E$5,
IF(AND($BJ20="8a",$AY20=4),TVoeD!$F$5,
IF(AND($BJ20="8a",$AY20=5),TVoeD!$G$5,
IF(AND($BJ20="8a",$AY20=6),TVoeD!$H$5,
IF(AND($BJ20=13,$AY20=1),TVoeD!$C$6,
IF(AND($BJ20=13,$AY20=2),TVoeD!$D$6,
IF(AND($BJ20=13,$AY20=3),TVoeD!$E$6,
IF(AND($BJ20=13,$AY20=4),TVoeD!$F$6,
IF(AND($BJ20=13,$AY20=5),TVoeD!$G$6,
IF(AND($BJ20=13,$AY20=6),TVoeD!$H$6,
IF(AND($BJ20=15,$AY20=1),TVoeD!$C$7,
IF(AND($BJ20=15,$AY20=2),TVoeD!$D$7,
IF(AND($BJ20=15,$AY20=3),TVoeD!$E$7,
IF(AND($BJ20=15,$AY20=4),TVoeD!$F$7,
IF(AND($BJ20=15,$AY20=5),TVoeD!$G$7,
IF(AND($BJ20=15,$AY20=6),TVoeD!$H$7,
IF(AND($BJ20=16,$AY20=1),TVoeD!$C$8,
IF(AND($BJ20=16,$AY20=2),TVoeD!$D$8,
IF(AND($BJ20=16,$AY20=3),TVoeD!$E$8,
IF(AND($BJ20=16,$AY20=4),TVoeD!$F$8,
IF(AND($BJ20=16,$AY20=5),TVoeD!$G$8,
IF(AND($BJ20=16,$AY20=6),TVoeD!$H$8,
IF(AND($BJ20=17,$AY20=1),TVoeD!$C$9,
IF(AND($BJ20=17,$AY20=2),TVoeD!$D$9,
IF(AND($BJ20=17,$AY20=3),TVoeD!$E$9,
IF(AND($BJ20=17,$AY20=4),TVoeD!$F$9,
IF(AND($BJ20=17,$AY20=5),TVoeD!$G$9,
IF(AND($BJ20=17,$AY20=6),TVoeD!$H$9,
IF(AND($BJ20=18,$AY20=1),TVoeD!$C$10,
IF(AND($BJ20=18,$AY20=2),TVoeD!$D$10,
IF(AND($BJ20=18,$AY20=4),TVoeD!$F$10,
IF(AND($BJ20=18,$AY20=5),TVoeD!$G$10,
IF(AND($BJ20=18,$AY20=6),TVoeD!$H$10,
IF(AND($BJ20=9,$AY20=1),TVoeD!$C$11,
IF(AND($BJ20=9,$AY20=2),TVoeD!$D$11,
IF(AND($BJ20=9,$AY20=3),TVoeD!$E$11,
IF(AND($BJ20=9,$AY20=4),TVoeD!$F$11,
IF(AND($BJ20=9,$AY20=5),TVoeD!$G$11,
IF(AND($BJ20=9,$AY20=6),TVoeD!$H$11,
IF(AND($BJ20=3,$AY20=1),TVoeD!$C$12,
IF(AND($BJ20=3,$AY20=2),TVoeD!$D$12,
IF(AND($BJ20=3,$AY20=3),TVoeD!$E$12,
IF(AND($BJ20=3,$AY20=4),TVoeD!$F$12,
IF(AND($BJ20=3,$AY20=5),TVoeD!$G$12,
IF(AND($BJ20=3,$AY20=6),TVoeD!$H$12,
)))))))))))))))))))))))))))))))))))))))))))))))))))))</f>
        <v>0</v>
      </c>
      <c r="BM20" s="13">
        <f>IF(AND($BJ20=4,$AZ20=1),TVoeD!$C$17,
IF(AND($BJ20=4,$AZ20=2),TVoeD!$D$17,
IF(AND($BJ20=4,$AZ20=3),TVoeD!$E$17,
IF(AND($BJ20=4,$AZ20=4),TVoeD!$F$17,
IF(AND($BJ20=4,$AZ20=5),TVoeD!$G$17,
IF(AND($BJ20=4,$AZ20=6),TVoeD!$H$17,
IF(AND($BJ20="8a",$AZ20=1),TVoeD!$C$18,
IF(AND($BJ20="8a",$AZ20=2),TVoeD!$D$18,
IF(AND($BJ20="8a",$AZ20=3),TVoeD!$E$18,
IF(AND($BJ20="8a",$AZ20=4),TVoeD!$F$18,
IF(AND($BJ20="8a",$AZ20=5),TVoeD!$G$18,
IF(AND($BJ20="8a",$AZ20=6),TVoeD!$H$18,
IF(AND($BJ20=13,$AZ20=1),TVoeD!$C$19,
IF(AND($BJ20=13,$AZ20=2),TVoeD!$D$19,
IF(AND($BJ20=13,$AZ20=3),TVoeD!$E$19,
IF(AND($BJ20=13,$AZ20=4),TVoeD!$F$19,
IF(AND($BJ20=13,$AZ20=5),TVoeD!$G$19,
IF(AND($BJ20=13,$AZ20=6),TVoeD!$H$19,
IF(AND($BJ20=15,$AZ20=1),TVoeD!$C$20,
IF(AND($BJ20=15,$AZ20=2),TVoeD!$D$20,
IF(AND($BJ20=15,$AZ20=3),TVoeD!$E$20,
IF(AND($BJ20=15,$AZ20=4),TVoeD!$F$20,
IF(AND($BJ20=15,$AZ20=5),TVoeD!$G$20,
IF(AND($BJ20=15,$AZ20=6),TVoeD!$H$20,
IF(AND($BJ20=16,$AZ20=1),TVoeD!$C$21,
IF(AND($BJ20=16,$AZ20=2),TVoeD!$D$21,
IF(AND($BJ20=16,$AZ20=3),TVoeD!$E$21,
IF(AND($BJ20=16,$AZ20=4),TVoeD!$F$21,
IF(AND($BJ20=16,$AZ20=5),TVoeD!$G$21,
IF(AND($BJ20=16,$AZ20=6),TVoeD!$H$21,
IF(AND($BJ20=17,$AZ20=1),TVoeD!$C$22,
IF(AND($BJ20=17,$AZ20=2),TVoeD!$D$22,
IF(AND($BJ20=17,$AZ20=3),TVoeD!$E$22,
IF(AND($BJ20=17,$AZ20=4),TVoeD!$F$22,
IF(AND($BJ20=17,$AZ20=5),TVoeD!$G$22,
IF(AND($BJ20=17,$AZ20=6),TVoeD!$H$22,
IF(AND($BJ20=18,$AZ20=1),TVoeD!$C$23,
IF(AND($BJ20=18,$AZ20=2),TVoeD!$D$23,
IF(AND($BJ20=18,$AZ20=4),TVoeD!$F$23,
IF(AND($BJ20=18,$AZ20=5),TVoeD!$G$23,
IF(AND($BJ20=18,$AZ20=6),TVoeD!$H$23,
IF(AND($BJ20=9,$AZ20=1),TVoeD!$C$24,
IF(AND($BJ20=9,$AZ20=2),TVoeD!$D$24,
IF(AND($BJ20=9,$AZ20=3),TVoeD!$E$24,
IF(AND($BJ20=9,$AZ20=4),TVoeD!$F$24,
IF(AND($BJ20=9,$AZ20=5),TVoeD!$G$24,
IF(AND($BJ20=9,$AZ20=6),TVoeD!$H$24,
IF(AND($BJ20=3,$AZ20=1),TVoeD!$C$25,
IF(AND($BJ20=3,$AZ20=2),TVoeD!$D$25,
IF(AND($BJ20=3,$AZ20=3),TVoeD!$E$25,
IF(AND($BJ20=3,$AZ20=4),TVoeD!$F$25,
IF(AND($BJ20=3,$AZ20=5),TVoeD!$G$25,
IF(AND($BJ20=3,$AZ20=6),TVoeD!$H$25,
)))))))))))))))))))))))))))))))))))))))))))))))))))))</f>
        <v>0</v>
      </c>
      <c r="BN20" s="13">
        <f>IF(AND($BJ20=4,BA20=1),TVoeD!$C$17,
IF(AND($BJ20=4,BA20=2),TVoeD!$D$17,
IF(AND($BJ20=4,BA20=3),TVoeD!$E$17,
IF(AND($BJ20=4,BA20=4),TVoeD!$F$17,
IF(AND($BJ20=4,BA20=5),TVoeD!$G$17,
IF(AND($BJ20=4,BA20=6),TVoeD!$H$17,
IF(AND($BJ20="8a",BA20=1),TVoeD!$C$18,
IF(AND($BJ20="8a",BA20=2),TVoeD!$D$18,
IF(AND($BJ20="8a",BA20=3),TVoeD!$E$18,
IF(AND($BJ20="8a",BA20=4),TVoeD!$F$18,
IF(AND($BJ20="8a",BA20=5),TVoeD!$G$18,
IF(AND($BJ20="8a",BA20=6),TVoeD!$H$18,
IF(AND($BJ20=13,BA20=1),TVoeD!$C$19,
IF(AND($BJ20=13,BA20=2),TVoeD!$D$19,
IF(AND($BJ20=13,BA20=3),TVoeD!$E$19,
IF(AND($BJ20=13,BA20=4),TVoeD!$F$19,
IF(AND($BJ20=13,BA20=5),TVoeD!$G$19,
IF(AND($BJ20=13,BA20=6),TVoeD!$H$19,
IF(AND($BJ20=15,BA20=1),TVoeD!$C$20,
IF(AND($BJ20=15,BA20=2),TVoeD!$D$20,
IF(AND($BJ20=15,BA20=3),TVoeD!$E$20,
IF(AND($BJ20=15,BA20=4),TVoeD!$F$20,
IF(AND($BJ20=15,BA20=5),TVoeD!$G$20,
IF(AND($BJ20=15,BA20=6),TVoeD!$H$20,
IF(AND($BJ20=16,BA20=1),TVoeD!$C$21,
IF(AND($BJ20=16,BA20=2),TVoeD!$D$21,
IF(AND($BJ20=16,BA20=3),TVoeD!$E$21,
IF(AND($BJ20=16,BA20=4),TVoeD!$F$21,
IF(AND($BJ20=16,BA20=5),TVoeD!$G$21,
IF(AND($BJ20=16,BA20=6),TVoeD!$H$21,
IF(AND($BJ20=17,BA20=1),TVoeD!$C$22,
IF(AND($BJ20=17,BA20=2),TVoeD!$D$22,
IF(AND($BJ20=17,BA20=3),TVoeD!$E$22,
IF(AND($BJ20=17,BA20=4),TVoeD!$F$22,
IF(AND($BJ20=17,BA20=5),TVoeD!$G$22,
IF(AND($BJ20=17,BA20=6),TVoeD!$H$22,
IF(AND($BJ20=18,BA20=1),TVoeD!$C$23,
IF(AND($BJ20=18,BA20=2),TVoeD!$D$23,
IF(AND($BJ20=18,BA20=4),TVoeD!$F$23,
IF(AND($BJ20=18,BA20=5),TVoeD!$G$23,
IF(AND($BJ20=18,BA20=6),TVoeD!$H$23,
IF(AND($BJ20=9,BA20=1),TVoeD!$C$24,
IF(AND($BJ20=9,BA20=2),TVoeD!$D$24,
IF(AND($BJ20=9,BA20=3),TVoeD!$E$24,
IF(AND($BJ20=9,BA20=4),TVoeD!$F$24,
IF(AND($BJ20=9,BA20=5),TVoeD!$G$24,
IF(AND($BJ20=9,BA20=6),TVoeD!$H$24,
IF(AND($BJ20=3,BA20=1),TVoeD!$C$25,
IF(AND($BJ20=3,BA20=2),TVoeD!$D$25,
IF(AND($BJ20=3,BA20=3),TVoeD!$E$25,
IF(AND($BJ20=3,BA20=4),TVoeD!$F$25,
IF(AND($BJ20=3,BA20=5),TVoeD!$G$25,
IF(AND($BJ20=3,BA20=6),TVoeD!$H$25,
)))))))))))))))))))))))))))))))))))))))))))))))))))))</f>
        <v>0</v>
      </c>
      <c r="BO20" s="13">
        <f>IF(AND($BJ20=4,BB20=1),TVoeD!$C$17,
IF(AND($BJ20=4,BB20=2),TVoeD!$D$17,
IF(AND($BJ20=4,BB20=3),TVoeD!$E$17,
IF(AND($BJ20=4,BB20=4),TVoeD!$F$17,
IF(AND($BJ20=4,BB20=5),TVoeD!$G$17,
IF(AND($BJ20=4,BB20=6),TVoeD!$H$17,
IF(AND($BJ20="8a",BB20=1),TVoeD!$C$18,
IF(AND($BJ20="8a",BB20=2),TVoeD!$D$18,
IF(AND($BJ20="8a",BB20=3),TVoeD!$E$18,
IF(AND($BJ20="8a",BB20=4),TVoeD!$F$18,
IF(AND($BJ20="8a",BB20=5),TVoeD!$G$18,
IF(AND($BJ20="8a",BB20=6),TVoeD!$H$18,
IF(AND($BJ20=13,BB20=1),TVoeD!$C$19,
IF(AND($BJ20=13,BB20=2),TVoeD!$D$19,
IF(AND($BJ20=13,BB20=3),TVoeD!$E$19,
IF(AND($BJ20=13,BB20=4),TVoeD!$F$19,
IF(AND($BJ20=13,BB20=5),TVoeD!$G$19,
IF(AND($BJ20=13,BB20=6),TVoeD!$H$19,
IF(AND($BJ20=15,BB20=1),TVoeD!$C$20,
IF(AND($BJ20=15,BB20=2),TVoeD!$D$20,
IF(AND($BJ20=15,BB20=3),TVoeD!$E$20,
IF(AND($BJ20=15,BB20=4),TVoeD!$F$20,
IF(AND($BJ20=15,BB20=5),TVoeD!$G$20,
IF(AND($BJ20=15,BB20=6),TVoeD!$H$20,
IF(AND($BJ20=16,BB20=1),TVoeD!$C$21,
IF(AND($BJ20=16,BB20=2),TVoeD!$D$21,
IF(AND($BJ20=16,BB20=3),TVoeD!$E$21,
IF(AND($BJ20=16,BB20=4),TVoeD!$F$21,
IF(AND($BJ20=16,BB20=5),TVoeD!$G$21,
IF(AND($BJ20=16,BB20=6),TVoeD!$H$21,
IF(AND($BJ20=17,BB20=1),TVoeD!$C$22,
IF(AND($BJ20=17,BB20=2),TVoeD!$D$22,
IF(AND($BJ20=17,BB20=3),TVoeD!$E$22,
IF(AND($BJ20=17,BB20=4),TVoeD!$F$22,
IF(AND($BJ20=17,BB20=5),TVoeD!$G$22,
IF(AND($BJ20=17,BB20=6),TVoeD!$H$22,
IF(AND($BJ20=18,BB20=1),TVoeD!$C$23,
IF(AND($BJ20=18,BB20=2),TVoeD!$D$23,
IF(AND($BJ20=18,BB20=4),TVoeD!$F$23,
IF(AND($BJ20=18,BB20=5),TVoeD!$G$23,
IF(AND($BJ20=18,BB20=6),TVoeD!$H$23,
IF(AND($BJ20=9,BB20=1),TVoeD!$C$24,
IF(AND($BJ20=9,BB20=2),TVoeD!$D$24,
IF(AND($BJ20=9,BB20=3),TVoeD!$E$24,
IF(AND($BJ20=9,BB20=4),TVoeD!$F$24,
IF(AND($BJ20=9,BB20=5),TVoeD!$G$24,
IF(AND($BJ20=9,BB20=6),TVoeD!$H$24,
IF(AND($BJ20=3,BB20=1),TVoeD!$C$25,
IF(AND($BJ20=3,BB20=2),TVoeD!$D$25,
IF(AND($BJ20=3,BB20=3),TVoeD!$E$25,
IF(AND($BJ20=3,BB20=4),TVoeD!$F$25,
IF(AND($BJ20=3,BB20=5),TVoeD!$G$25,
IF(AND($BJ20=3,BB20=6),TVoeD!$H$25,
)))))))))))))))))))))))))))))))))))))))))))))))))))))</f>
        <v>0</v>
      </c>
      <c r="BP20" s="13">
        <f>IF(AND($BJ20=4,BC20=1),TVoeD!$C$17,
IF(AND($BJ20=4,BC20=2),TVoeD!$D$17,
IF(AND($BJ20=4,BC20=3),TVoeD!$E$17,
IF(AND($BJ20=4,BC20=4),TVoeD!$F$17,
IF(AND($BJ20=4,BC20=5),TVoeD!$G$17,
IF(AND($BJ20=4,BC20=6),TVoeD!$H$17,
IF(AND($BJ20="8a",BC20=1),TVoeD!$C$18,
IF(AND($BJ20="8a",BC20=2),TVoeD!$D$18,
IF(AND($BJ20="8a",BC20=3),TVoeD!$E$18,
IF(AND($BJ20="8a",BC20=4),TVoeD!$F$18,
IF(AND($BJ20="8a",BC20=5),TVoeD!$G$18,
IF(AND($BJ20="8a",BC20=6),TVoeD!$H$18,
IF(AND($BJ20=13,BC20=1),TVoeD!$C$19,
IF(AND($BJ20=13,BC20=2),TVoeD!$D$19,
IF(AND($BJ20=13,BC20=3),TVoeD!$E$19,
IF(AND($BJ20=13,BC20=4),TVoeD!$F$19,
IF(AND($BJ20=13,BC20=5),TVoeD!$G$19,
IF(AND($BJ20=13,BC20=6),TVoeD!$H$19,
IF(AND($BJ20=15,BC20=1),TVoeD!$C$20,
IF(AND($BJ20=15,BC20=2),TVoeD!$D$20,
IF(AND($BJ20=15,BC20=3),TVoeD!$E$20,
IF(AND($BJ20=15,BC20=4),TVoeD!$F$20,
IF(AND($BJ20=15,BC20=5),TVoeD!$G$20,
IF(AND($BJ20=15,BC20=6),TVoeD!$H$20,
IF(AND($BJ20=16,BC20=1),TVoeD!$C$21,
IF(AND($BJ20=16,BC20=2),TVoeD!$D$21,
IF(AND($BJ20=16,BC20=3),TVoeD!$E$21,
IF(AND($BJ20=16,BC20=4),TVoeD!$F$21,
IF(AND($BJ20=16,BC20=5),TVoeD!$G$21,
IF(AND($BJ20=16,BC20=6),TVoeD!$H$21,
IF(AND($BJ20=17,BC20=1),TVoeD!$C$22,
IF(AND($BJ20=17,BC20=2),TVoeD!$D$22,
IF(AND($BJ20=17,BC20=3),TVoeD!$E$22,
IF(AND($BJ20=17,BC20=4),TVoeD!$F$22,
IF(AND($BJ20=17,BC20=5),TVoeD!$G$22,
IF(AND($BJ20=17,BC20=6),TVoeD!$H$22,
IF(AND($BJ20=18,BC20=1),TVoeD!$C$23,
IF(AND($BJ20=18,BC20=2),TVoeD!$D$23,
IF(AND($BJ20=18,BC20=4),TVoeD!$F$23,
IF(AND($BJ20=18,BC20=5),TVoeD!$G$23,
IF(AND($BJ20=18,BC20=6),TVoeD!$H$23,
IF(AND($BJ20=9,BC20=1),TVoeD!$C$24,
IF(AND($BJ20=9,BC20=2),TVoeD!$D$24,
IF(AND($BJ20=9,BC20=3),TVoeD!$E$24,
IF(AND($BJ20=9,BC20=4),TVoeD!$F$24,
IF(AND($BJ20=9,BC20=5),TVoeD!$G$24,
IF(AND($BJ20=9,BC20=6),TVoeD!$H$24,
IF(AND($BJ20=3,BC20=1),TVoeD!$C$25,
IF(AND($BJ20=3,BC20=2),TVoeD!$D$25,
IF(AND($BJ20=3,BC20=3),TVoeD!$E$25,
IF(AND($BJ20=3,BC20=4),TVoeD!$F$25,
IF(AND($BJ20=3,BC20=5),TVoeD!$G$25,
IF(AND($BJ20=3,BC20=6),TVoeD!$H$25,
)))))))))))))))))))))))))))))))))))))))))))))))))))))</f>
        <v>0</v>
      </c>
      <c r="BQ20" s="13">
        <f>IF(AND($BJ20=4,BD20=1),TVoeD!$C$17,
IF(AND($BJ20=4,BD20=2),TVoeD!$D$17,
IF(AND($BJ20=4,BD20=3),TVoeD!$E$17,
IF(AND($BJ20=4,BD20=4),TVoeD!$F$17,
IF(AND($BJ20=4,BD20=5),TVoeD!$G$17,
IF(AND($BJ20=4,BD20=6),TVoeD!$H$17,
IF(AND($BJ20="8a",BD20=1),TVoeD!$C$18,
IF(AND($BJ20="8a",BD20=2),TVoeD!$D$18,
IF(AND($BJ20="8a",BD20=3),TVoeD!$E$18,
IF(AND($BJ20="8a",BD20=4),TVoeD!$F$18,
IF(AND($BJ20="8a",BD20=5),TVoeD!$G$18,
IF(AND($BJ20="8a",BD20=6),TVoeD!$H$18,
IF(AND($BJ20=13,BD20=1),TVoeD!$C$19,
IF(AND($BJ20=13,BD20=2),TVoeD!$D$19,
IF(AND($BJ20=13,BD20=3),TVoeD!$E$19,
IF(AND($BJ20=13,BD20=4),TVoeD!$F$19,
IF(AND($BJ20=13,BD20=5),TVoeD!$G$19,
IF(AND($BJ20=13,BD20=6),TVoeD!$H$19,
IF(AND($BJ20=15,BD20=1),TVoeD!$C$20,
IF(AND($BJ20=15,BD20=2),TVoeD!$D$20,
IF(AND($BJ20=15,BD20=3),TVoeD!$E$20,
IF(AND($BJ20=15,BD20=4),TVoeD!$F$20,
IF(AND($BJ20=15,BD20=5),TVoeD!$G$20,
IF(AND($BJ20=15,BD20=6),TVoeD!$H$20,
IF(AND($BJ20=16,BD20=1),TVoeD!$C$21,
IF(AND($BJ20=16,BD20=2),TVoeD!$D$21,
IF(AND($BJ20=16,BD20=3),TVoeD!$E$21,
IF(AND($BJ20=16,BD20=4),TVoeD!$F$21,
IF(AND($BJ20=16,BD20=5),TVoeD!$G$21,
IF(AND($BJ20=16,BD20=6),TVoeD!$H$21,
IF(AND($BJ20=17,BD20=1),TVoeD!$C$22,
IF(AND($BJ20=17,BD20=2),TVoeD!$D$22,
IF(AND($BJ20=17,BD20=3),TVoeD!$E$22,
IF(AND($BJ20=17,BD20=4),TVoeD!$F$22,
IF(AND($BJ20=17,BD20=5),TVoeD!$G$22,
IF(AND($BJ20=17,BD20=6),TVoeD!$H$22,
IF(AND($BJ20=18,BD20=1),TVoeD!$C$23,
IF(AND($BJ20=18,BD20=2),TVoeD!$D$23,
IF(AND($BJ20=18,BD20=4),TVoeD!$F$23,
IF(AND($BJ20=18,BD20=5),TVoeD!$G$23,
IF(AND($BJ20=18,BD20=6),TVoeD!$H$23,
IF(AND($BJ20=9,BD20=1),TVoeD!$C$24,
IF(AND($BJ20=9,BD20=2),TVoeD!$D$24,
IF(AND($BJ20=9,BD20=3),TVoeD!$E$24,
IF(AND($BJ20=9,BD20=4),TVoeD!$F$24,
IF(AND($BJ20=9,BD20=5),TVoeD!$G$24,
IF(AND($BJ20=9,BD20=6),TVoeD!$H$24,
IF(AND($BJ20=3,BD20=1),TVoeD!$C$25,
IF(AND($BJ20=3,BD20=2),TVoeD!$D$25,
IF(AND($BJ20=3,BD20=3),TVoeD!$E$25,
IF(AND($BJ20=3,BD20=4),TVoeD!$F$25,
IF(AND($BJ20=3,BD20=5),TVoeD!$G$25,
IF(AND($BJ20=3,BD20=6),TVoeD!$H$25,
)))))))))))))))))))))))))))))))))))))))))))))))))))))</f>
        <v>0</v>
      </c>
      <c r="BR20" s="13">
        <f>IF(AND($BJ20=4,BE20=1),TVoeD!$C$17,
IF(AND($BJ20=4,BE20=2),TVoeD!$D$17,
IF(AND($BJ20=4,BE20=3),TVoeD!$E$17,
IF(AND($BJ20=4,BE20=4),TVoeD!$F$17,
IF(AND($BJ20=4,BE20=5),TVoeD!$G$17,
IF(AND($BJ20=4,BE20=6),TVoeD!$H$17,
IF(AND($BJ20="8a",BE20=1),TVoeD!$C$18,
IF(AND($BJ20="8a",BE20=2),TVoeD!$D$18,
IF(AND($BJ20="8a",BE20=3),TVoeD!$E$18,
IF(AND($BJ20="8a",BE20=4),TVoeD!$F$18,
IF(AND($BJ20="8a",BE20=5),TVoeD!$G$18,
IF(AND($BJ20="8a",BE20=6),TVoeD!$H$18,
IF(AND($BJ20=13,BE20=1),TVoeD!$C$19,
IF(AND($BJ20=13,BE20=2),TVoeD!$D$19,
IF(AND($BJ20=13,BE20=3),TVoeD!$E$19,
IF(AND($BJ20=13,BE20=4),TVoeD!$F$19,
IF(AND($BJ20=13,BE20=5),TVoeD!$G$19,
IF(AND($BJ20=13,BE20=6),TVoeD!$H$19,
IF(AND($BJ20=15,BE20=1),TVoeD!$C$20,
IF(AND($BJ20=15,BE20=2),TVoeD!$D$20,
IF(AND($BJ20=15,BE20=3),TVoeD!$E$20,
IF(AND($BJ20=15,BE20=4),TVoeD!$F$20,
IF(AND($BJ20=15,BE20=5),TVoeD!$G$20,
IF(AND($BJ20=15,BE20=6),TVoeD!$H$20,
IF(AND($BJ20=16,BE20=1),TVoeD!$C$21,
IF(AND($BJ20=16,BE20=2),TVoeD!$D$21,
IF(AND($BJ20=16,BE20=3),TVoeD!$E$21,
IF(AND($BJ20=16,BE20=4),TVoeD!$F$21,
IF(AND($BJ20=16,BE20=5),TVoeD!$G$21,
IF(AND($BJ20=16,BE20=6),TVoeD!$H$21,
IF(AND($BJ20=17,BE20=1),TVoeD!$C$22,
IF(AND($BJ20=17,BE20=2),TVoeD!$D$22,
IF(AND($BJ20=17,BE20=3),TVoeD!$E$22,
IF(AND($BJ20=17,BE20=4),TVoeD!$F$22,
IF(AND($BJ20=17,BE20=5),TVoeD!$G$22,
IF(AND($BJ20=17,BE20=6),TVoeD!$H$22,
IF(AND($BJ20=18,BE20=1),TVoeD!$C$23,
IF(AND($BJ20=18,BE20=2),TVoeD!$D$23,
IF(AND($BJ20=18,BE20=4),TVoeD!$F$23,
IF(AND($BJ20=18,BE20=5),TVoeD!$G$23,
IF(AND($BJ20=18,BE20=6),TVoeD!$H$23,
IF(AND($BJ20=9,BE20=1),TVoeD!$C$24,
IF(AND($BJ20=9,BE20=2),TVoeD!$D$24,
IF(AND($BJ20=9,BE20=3),TVoeD!$E$24,
IF(AND($BJ20=9,BE20=4),TVoeD!$F$24,
IF(AND($BJ20=9,BE20=5),TVoeD!$G$24,
IF(AND($BJ20=9,BE20=6),TVoeD!$H$24,
IF(AND($BJ20=3,BE20=1),TVoeD!$C$25,
IF(AND($BJ20=3,BE20=2),TVoeD!$D$25,
IF(AND($BJ20=3,BE20=3),TVoeD!$E$25,
IF(AND($BJ20=3,BE20=4),TVoeD!$F$25,
IF(AND($BJ20=3,BE20=5),TVoeD!$G$25,
IF(AND($BJ20=3,BE20=6),TVoeD!$H$25,
)))))))))))))))))))))))))))))))))))))))))))))))))))))</f>
        <v>0</v>
      </c>
      <c r="BS20" s="13">
        <f>IF(AND($BJ20=4,BF20=1),TVoeD!$C$17,
IF(AND($BJ20=4,BF20=2),TVoeD!$D$17,
IF(AND($BJ20=4,BF20=3),TVoeD!$E$17,
IF(AND($BJ20=4,BF20=4),TVoeD!$F$17,
IF(AND($BJ20=4,BF20=5),TVoeD!$G$17,
IF(AND($BJ20=4,BF20=6),TVoeD!$H$17,
IF(AND($BJ20="8a",BF20=1),TVoeD!$C$18,
IF(AND($BJ20="8a",BF20=2),TVoeD!$D$18,
IF(AND($BJ20="8a",BF20=3),TVoeD!$E$18,
IF(AND($BJ20="8a",BF20=4),TVoeD!$F$18,
IF(AND($BJ20="8a",BF20=5),TVoeD!$G$18,
IF(AND($BJ20="8a",BF20=6),TVoeD!$H$18,
IF(AND($BJ20=13,BF20=1),TVoeD!$C$19,
IF(AND($BJ20=13,BF20=2),TVoeD!$D$19,
IF(AND($BJ20=13,BF20=3),TVoeD!$E$19,
IF(AND($BJ20=13,BF20=4),TVoeD!$F$19,
IF(AND($BJ20=13,BF20=5),TVoeD!$G$19,
IF(AND($BJ20=13,BF20=6),TVoeD!$H$19,
IF(AND($BJ20=15,BF20=1),TVoeD!$C$20,
IF(AND($BJ20=15,BF20=2),TVoeD!$D$20,
IF(AND($BJ20=15,BF20=3),TVoeD!$E$20,
IF(AND($BJ20=15,BF20=4),TVoeD!$F$20,
IF(AND($BJ20=15,BF20=5),TVoeD!$G$20,
IF(AND($BJ20=15,BF20=6),TVoeD!$H$20,
IF(AND($BJ20=16,BF20=1),TVoeD!$C$21,
IF(AND($BJ20=16,BF20=2),TVoeD!$D$21,
IF(AND($BJ20=16,BF20=3),TVoeD!$E$21,
IF(AND($BJ20=16,BF20=4),TVoeD!$F$21,
IF(AND($BJ20=16,BF20=5),TVoeD!$G$21,
IF(AND($BJ20=16,BF20=6),TVoeD!$H$21,
IF(AND($BJ20=17,BF20=1),TVoeD!$C$22,
IF(AND($BJ20=17,BF20=2),TVoeD!$D$22,
IF(AND($BJ20=17,BF20=3),TVoeD!$E$22,
IF(AND($BJ20=17,BF20=4),TVoeD!$F$22,
IF(AND($BJ20=17,BF20=5),TVoeD!$G$22,
IF(AND($BJ20=17,BF20=6),TVoeD!$H$22,
IF(AND($BJ20=18,BF20=1),TVoeD!$C$23,
IF(AND($BJ20=18,BF20=2),TVoeD!$D$23,
IF(AND($BJ20=18,BF20=4),TVoeD!$F$23,
IF(AND($BJ20=18,BF20=5),TVoeD!$G$23,
IF(AND($BJ20=18,BF20=6),TVoeD!$H$23,
IF(AND($BJ20=9,BF20=1),TVoeD!$C$24,
IF(AND($BJ20=9,BF20=2),TVoeD!$D$24,
IF(AND($BJ20=9,BF20=3),TVoeD!$E$24,
IF(AND($BJ20=9,BF20=4),TVoeD!$F$24,
IF(AND($BJ20=9,BF20=5),TVoeD!$G$24,
IF(AND($BJ20=9,BF20=6),TVoeD!$H$24,
IF(AND($BJ20=3,BF20=1),TVoeD!$C$25,
IF(AND($BJ20=3,BF20=2),TVoeD!$D$25,
IF(AND($BJ20=3,BF20=3),TVoeD!$E$25,
IF(AND($BJ20=3,BF20=4),TVoeD!$F$25,
IF(AND($BJ20=3,BF20=5),TVoeD!$G$25,
IF(AND($BJ20=3,BF20=6),TVoeD!$H$25,
)))))))))))))))))))))))))))))))))))))))))))))))))))))</f>
        <v>0</v>
      </c>
      <c r="BT20" s="13">
        <f>IF(AND($BJ20=4,BG20=1),TVoeD!$C$17,
IF(AND($BJ20=4,BG20=2),TVoeD!$D$17,
IF(AND($BJ20=4,BG20=3),TVoeD!$E$17,
IF(AND($BJ20=4,BG20=4),TVoeD!$F$17,
IF(AND($BJ20=4,BG20=5),TVoeD!$G$17,
IF(AND($BJ20=4,BG20=6),TVoeD!$H$17,
IF(AND($BJ20="8a",BG20=1),TVoeD!$C$18,
IF(AND($BJ20="8a",BG20=2),TVoeD!$D$18,
IF(AND($BJ20="8a",BG20=3),TVoeD!$E$18,
IF(AND($BJ20="8a",BG20=4),TVoeD!$F$18,
IF(AND($BJ20="8a",BG20=5),TVoeD!$G$18,
IF(AND($BJ20="8a",BG20=6),TVoeD!$H$18,
IF(AND($BJ20=13,BG20=1),TVoeD!$C$19,
IF(AND($BJ20=13,BG20=2),TVoeD!$D$19,
IF(AND($BJ20=13,BG20=3),TVoeD!$E$19,
IF(AND($BJ20=13,BG20=4),TVoeD!$F$19,
IF(AND($BJ20=13,BG20=5),TVoeD!$G$19,
IF(AND($BJ20=13,BG20=6),TVoeD!$H$19,
IF(AND($BJ20=15,BG20=1),TVoeD!$C$20,
IF(AND($BJ20=15,BG20=2),TVoeD!$D$20,
IF(AND($BJ20=15,BG20=3),TVoeD!$E$20,
IF(AND($BJ20=15,BG20=4),TVoeD!$F$20,
IF(AND($BJ20=15,BG20=5),TVoeD!$G$20,
IF(AND($BJ20=15,BG20=6),TVoeD!$H$20,
IF(AND($BJ20=16,BG20=1),TVoeD!$C$21,
IF(AND($BJ20=16,BG20=2),TVoeD!$D$21,
IF(AND($BJ20=16,BG20=3),TVoeD!$E$21,
IF(AND($BJ20=16,BG20=4),TVoeD!$F$21,
IF(AND($BJ20=16,BG20=5),TVoeD!$G$21,
IF(AND($BJ20=16,BG20=6),TVoeD!$H$21,
IF(AND($BJ20=17,BG20=1),TVoeD!$C$22,
IF(AND($BJ20=17,BG20=2),TVoeD!$D$22,
IF(AND($BJ20=17,BG20=3),TVoeD!$E$22,
IF(AND($BJ20=17,BG20=4),TVoeD!$F$22,
IF(AND($BJ20=17,BG20=5),TVoeD!$G$22,
IF(AND($BJ20=17,BG20=6),TVoeD!$H$22,
IF(AND($BJ20=18,BG20=1),TVoeD!$C$23,
IF(AND($BJ20=18,BG20=2),TVoeD!$D$23,
IF(AND($BJ20=18,BG20=4),TVoeD!$F$23,
IF(AND($BJ20=18,BG20=5),TVoeD!$G$23,
IF(AND($BJ20=18,BG20=6),TVoeD!$H$23,
IF(AND($BJ20=9,BG20=1),TVoeD!$C$24,
IF(AND($BJ20=9,BG20=2),TVoeD!$D$24,
IF(AND($BJ20=9,BG20=3),TVoeD!$E$24,
IF(AND($BJ20=9,BG20=4),TVoeD!$F$24,
IF(AND($BJ20=9,BG20=5),TVoeD!$G$24,
IF(AND($BJ20=9,BG20=6),TVoeD!$H$24,
IF(AND($BJ20=3,BG20=1),TVoeD!$C$25,
IF(AND($BJ20=3,BG20=2),TVoeD!$D$25,
IF(AND($BJ20=3,BG20=3),TVoeD!$E$25,
IF(AND($BJ20=3,BG20=4),TVoeD!$F$25,
IF(AND($BJ20=3,BG20=5),TVoeD!$G$25,
IF(AND($BJ20=3,BG20=6),TVoeD!$H$25,
)))))))))))))))))))))))))))))))))))))))))))))))))))))</f>
        <v>0</v>
      </c>
      <c r="BU20" s="13">
        <f>IF(AND($BJ20=4,BH20=1),TVoeD!$C$17,
IF(AND($BJ20=4,BH20=2),TVoeD!$D$17,
IF(AND($BJ20=4,BH20=3),TVoeD!$E$17,
IF(AND($BJ20=4,BH20=4),TVoeD!$F$17,
IF(AND($BJ20=4,BH20=5),TVoeD!$G$17,
IF(AND($BJ20=4,BH20=6),TVoeD!$H$17,
IF(AND($BJ20="8a",BH20=1),TVoeD!$C$18,
IF(AND($BJ20="8a",BH20=2),TVoeD!$D$18,
IF(AND($BJ20="8a",BH20=3),TVoeD!$E$18,
IF(AND($BJ20="8a",BH20=4),TVoeD!$F$18,
IF(AND($BJ20="8a",BH20=5),TVoeD!$G$18,
IF(AND($BJ20="8a",BH20=6),TVoeD!$H$18,
IF(AND($BJ20=13,BH20=1),TVoeD!$C$19,
IF(AND($BJ20=13,BH20=2),TVoeD!$D$19,
IF(AND($BJ20=13,BH20=3),TVoeD!$E$19,
IF(AND($BJ20=13,BH20=4),TVoeD!$F$19,
IF(AND($BJ20=13,BH20=5),TVoeD!$G$19,
IF(AND($BJ20=13,BH20=6),TVoeD!$H$19,
IF(AND($BJ20=15,BH20=1),TVoeD!$C$20,
IF(AND($BJ20=15,BH20=2),TVoeD!$D$20,
IF(AND($BJ20=15,BH20=3),TVoeD!$E$20,
IF(AND($BJ20=15,BH20=4),TVoeD!$F$20,
IF(AND($BJ20=15,BH20=5),TVoeD!$G$20,
IF(AND($BJ20=15,BH20=6),TVoeD!$H$20,
IF(AND($BJ20=16,BH20=1),TVoeD!$C$21,
IF(AND($BJ20=16,BH20=2),TVoeD!$D$21,
IF(AND($BJ20=16,BH20=3),TVoeD!$E$21,
IF(AND($BJ20=16,BH20=4),TVoeD!$F$21,
IF(AND($BJ20=16,BH20=5),TVoeD!$G$21,
IF(AND($BJ20=16,BH20=6),TVoeD!$H$21,
IF(AND($BJ20=17,BH20=1),TVoeD!$C$22,
IF(AND($BJ20=17,BH20=2),TVoeD!$D$22,
IF(AND($BJ20=17,BH20=3),TVoeD!$E$22,
IF(AND($BJ20=17,BH20=4),TVoeD!$F$22,
IF(AND($BJ20=17,BH20=5),TVoeD!$G$22,
IF(AND($BJ20=17,BH20=6),TVoeD!$H$22,
IF(AND($BJ20=18,BH20=1),TVoeD!$C$23,
IF(AND($BJ20=18,BH20=2),TVoeD!$D$23,
IF(AND($BJ20=18,BH20=4),TVoeD!$F$23,
IF(AND($BJ20=18,BH20=5),TVoeD!$G$23,
IF(AND($BJ20=18,BH20=6),TVoeD!$H$23,
IF(AND($BJ20=9,BH20=1),TVoeD!$C$24,
IF(AND($BJ20=9,BH20=2),TVoeD!$D$24,
IF(AND($BJ20=9,BH20=3),TVoeD!$E$24,
IF(AND($BJ20=9,BH20=4),TVoeD!$F$24,
IF(AND($BJ20=9,BH20=5),TVoeD!$G$24,
IF(AND($BJ20=9,BH20=6),TVoeD!$H$24,
IF(AND($BJ20=3,BH20=1),TVoeD!$C$25,
IF(AND($BJ20=3,BH20=2),TVoeD!$D$25,
IF(AND($BJ20=3,BH20=3),TVoeD!$E$25,
IF(AND($BJ20=3,BH20=4),TVoeD!$F$25,
IF(AND($BJ20=3,BH20=5),TVoeD!$G$25,
IF(AND($BJ20=3,BH20=6),TVoeD!$H$25,
)))))))))))))))))))))))))))))))))))))))))))))))))))))</f>
        <v>0</v>
      </c>
      <c r="BV20" s="13">
        <f>IF(AND($BJ20=4,BI20=1),TVoeD!$C$17,
IF(AND($BJ20=4,BI20=2),TVoeD!$D$17,
IF(AND($BJ20=4,BI20=3),TVoeD!$E$17,
IF(AND($BJ20=4,BI20=4),TVoeD!$F$17,
IF(AND($BJ20=4,BI20=5),TVoeD!$G$17,
IF(AND($BJ20=4,BI20=6),TVoeD!$H$17,
IF(AND($BJ20="8a",BI20=1),TVoeD!$C$18,
IF(AND($BJ20="8a",BI20=2),TVoeD!$D$18,
IF(AND($BJ20="8a",BI20=3),TVoeD!$E$18,
IF(AND($BJ20="8a",BI20=4),TVoeD!$F$18,
IF(AND($BJ20="8a",BI20=5),TVoeD!$G$18,
IF(AND($BJ20="8a",BI20=6),TVoeD!$H$18,
IF(AND($BJ20=13,BI20=1),TVoeD!$C$19,
IF(AND($BJ20=13,BI20=2),TVoeD!$D$19,
IF(AND($BJ20=13,BI20=3),TVoeD!$E$19,
IF(AND($BJ20=13,BI20=4),TVoeD!$F$19,
IF(AND($BJ20=13,BI20=5),TVoeD!$G$19,
IF(AND($BJ20=13,BI20=6),TVoeD!$H$19,
IF(AND($BJ20=15,BI20=1),TVoeD!$C$20,
IF(AND($BJ20=15,BI20=2),TVoeD!$D$20,
IF(AND($BJ20=15,BI20=3),TVoeD!$E$20,
IF(AND($BJ20=15,BI20=4),TVoeD!$F$20,
IF(AND($BJ20=15,BI20=5),TVoeD!$G$20,
IF(AND($BJ20=15,BI20=6),TVoeD!$H$20,
IF(AND($BJ20=16,BI20=1),TVoeD!$C$21,
IF(AND($BJ20=16,BI20=2),TVoeD!$D$21,
IF(AND($BJ20=16,BI20=3),TVoeD!$E$21,
IF(AND($BJ20=16,BI20=4),TVoeD!$F$21,
IF(AND($BJ20=16,BI20=5),TVoeD!$G$21,
IF(AND($BJ20=16,BI20=6),TVoeD!$H$21,
IF(AND($BJ20=17,BI20=1),TVoeD!$C$22,
IF(AND($BJ20=17,BI20=2),TVoeD!$D$22,
IF(AND($BJ20=17,BI20=3),TVoeD!$E$22,
IF(AND($BJ20=17,BI20=4),TVoeD!$F$22,
IF(AND($BJ20=17,BI20=5),TVoeD!$G$22,
IF(AND($BJ20=17,BI20=6),TVoeD!$H$22,
IF(AND($BJ20=18,BI20=1),TVoeD!$C$23,
IF(AND($BJ20=18,BI20=2),TVoeD!$D$23,
IF(AND($BJ20=18,BI20=4),TVoeD!$F$23,
IF(AND($BJ20=18,BI20=5),TVoeD!$G$23,
IF(AND($BJ20=18,BI20=6),TVoeD!$H$23,
IF(AND($BJ20=9,BI20=1),TVoeD!$C$24,
IF(AND($BJ20=9,BI20=2),TVoeD!$D$24,
IF(AND($BJ20=9,BI20=3),TVoeD!$E$24,
IF(AND($BJ20=9,BI20=4),TVoeD!$F$24,
IF(AND($BJ20=9,BI20=5),TVoeD!$G$24,
IF(AND($BJ20=9,BI20=6),TVoeD!$H$24,
IF(AND($BJ20=3,BI20=1),TVoeD!$C$25,
IF(AND($BJ20=3,BI20=2),TVoeD!$D$25,
IF(AND($BJ20=3,BI20=3),TVoeD!$E$25,
IF(AND($BJ20=3,BI20=4),TVoeD!$F$25,
IF(AND($BJ20=3,BI20=5),TVoeD!$G$25,
IF(AND($BJ20=3,BI20=6),TVoeD!$H$25,
)))))))))))))))))))))))))))))))))))))))))))))))))))))</f>
        <v>0</v>
      </c>
      <c r="BW20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20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20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20" s="14">
        <f>Tabelle3[[#This Row],[Wochenarbeitszeit]]/39</f>
        <v>0</v>
      </c>
      <c r="CA20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20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20" s="24">
        <f>Tabelle3[[#This Row],[Gesamt]]-Tabelle3[[#This Row],[Anteil. Jahresbrutto laut TvöD SuE (tatsächl. Stellenanteil, tatsächl. Tätigkeitsmonate)]]</f>
        <v>0</v>
      </c>
      <c r="CD20" s="14" t="e">
        <f>Tabelle3[[#This Row],[Delta Tarif und real]]/Tabelle3[[#This Row],[Anteil. Jahresbrutto laut TvöD SuE (tatsächl. Stellenanteil, tatsächl. Tätigkeitsmonate)]]</f>
        <v>#DIV/0!</v>
      </c>
      <c r="CG20" s="34"/>
      <c r="CI20" s="37"/>
    </row>
    <row r="21" spans="1:87" s="4" customFormat="1" ht="28" customHeight="1" x14ac:dyDescent="0.2">
      <c r="A21" s="23"/>
      <c r="B21" s="7"/>
      <c r="C21" s="7"/>
      <c r="D21" s="8"/>
      <c r="E21" s="8"/>
      <c r="F21" s="9"/>
      <c r="G21" s="9"/>
      <c r="H21" s="78">
        <f>SUM(F21*SUM(Tabelle3[[#This Row],[Im Januar tätig]]:Tabelle3[[#This Row],[im Dezember tätig]]), G21)</f>
        <v>0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31"/>
      <c r="V21" s="33"/>
      <c r="W21" s="44" t="str">
        <f>IF($U21="","",(DATEDIF($U21,$X21,"M")-Tabelle3[[#This Row],[Arbeitspausen vor Betriebszugehörigkeit (Monate)]])/12)</f>
        <v/>
      </c>
      <c r="X21" s="31"/>
      <c r="Y21" s="33"/>
      <c r="Z21" s="44" t="str">
        <f>IF(Tabelle3[[#This Row],[Im Januar tätig]]="","",IF(Tabelle3[[#This Row],[Eintritt ins Unternehmen (im gleichen Beruf)]]="","",IF(Tabelle3[[#This Row],[Eintritt ins Unternehmen (im gleichen Beruf)]]&gt;DATEVALUE("1.1.2018"),0,(DATEDIF(Tabelle3[[#This Row],[Eintritt ins Unternehmen (im gleichen Beruf)]],"1.1.2018","M"))/12-Tabelle3[[#This Row],[Arbeitspausen vor 2018 während Betriebszugehörigkeit (Monate)]]/12)))</f>
        <v/>
      </c>
      <c r="AA21" s="44" t="str">
        <f>IF(Tabelle3[[#This Row],[Im Februar tätig]]="","",IF(Tabelle3[[#This Row],[Eintritt ins Unternehmen (im gleichen Beruf)]]="","",IF(Tabelle3[[#This Row],[Eintritt ins Unternehmen (im gleichen Beruf)]]&gt;DATEVALUE("1.2.2018"),0,IF(AND(Tabelle3[[#This Row],[Eintritt ins Unternehmen (im gleichen Beruf)]]&lt;=DATEVALUE("1.1.2018"),Tabelle3[[#This Row],[Im Januar tätig]]=0),(DATEDIF(Tabelle3[[#This Row],[Eintritt ins Unternehmen (im gleichen Beruf)]],"1.2.2018","M"))/12-Tabelle3[[#This Row],[Arbeitspausen vor 2018 während Betriebszugehörigkeit (Monate)]]/12-1/12,(DATEDIF(Tabelle3[[#This Row],[Eintritt ins Unternehmen (im gleichen Beruf)]],"1.2.2018","M"))/12-Tabelle3[[#This Row],[Arbeitspausen vor 2018 während Betriebszugehörigkeit (Monate)]]/12))))</f>
        <v/>
      </c>
      <c r="AB21" s="44" t="str">
        <f>IF(Tabelle3[[#This Row],[Im März tätig]]="","",IF(Tabelle3[[#This Row],[Eintritt ins Unternehmen (im gleichen Beruf)]]="","",IF(Tabelle3[[#This Row],[Eintritt ins Unternehmen (im gleichen Beruf)]]&gt;DATEVALUE("1.3.2018"),0,(DATEDIF(Tabelle3[[#This Row],[Eintritt ins Unternehmen (im gleichen Beruf)]],"1.3.2018","M"))/12-Tabelle3[[#This Row],[Arbeitspausen vor 2018 während Betriebszugehörigkeit (Monate)]]/12-(COUNTIF(Tabelle3[[#This Row],[Im Januar tätig]]:Tabelle3[[#This Row],[Im Februar tätig]],0))/12)))</f>
        <v/>
      </c>
      <c r="AC21" s="44" t="str">
        <f>IF(Tabelle3[[#This Row],[im April tätig]]="","",IF(Tabelle3[[#This Row],[Eintritt ins Unternehmen (im gleichen Beruf)]]="","",IF(Tabelle3[[#This Row],[Eintritt ins Unternehmen (im gleichen Beruf)]]&gt;DATEVALUE("1.4.2018"),0,(DATEDIF(Tabelle3[[#This Row],[Eintritt ins Unternehmen (im gleichen Beruf)]],"1.4.2018","M"))/12-Tabelle3[[#This Row],[Arbeitspausen vor 2018 während Betriebszugehörigkeit (Monate)]]/12-(COUNTIF(Tabelle3[[#This Row],[Im Januar tätig]]:Tabelle3[[#This Row],[Im März tätig]],0))/12)))</f>
        <v/>
      </c>
      <c r="AD21" s="44" t="str">
        <f>IF(Tabelle3[[#This Row],[Im Mai tätig]]="","",IF(Tabelle3[[#This Row],[Eintritt ins Unternehmen (im gleichen Beruf)]]="","",IF(Tabelle3[[#This Row],[Eintritt ins Unternehmen (im gleichen Beruf)]]&gt;DATEVALUE("1.5.2018"),0,(DATEDIF(Tabelle3[[#This Row],[Eintritt ins Unternehmen (im gleichen Beruf)]],"1.5.2018","M"))/12-Tabelle3[[#This Row],[Arbeitspausen vor 2018 während Betriebszugehörigkeit (Monate)]]/12-(COUNTIF(Tabelle3[[#This Row],[Im Januar tätig]]:Tabelle3[[#This Row],[im April tätig]],0))/12)))</f>
        <v/>
      </c>
      <c r="AE21" s="44" t="str">
        <f>IF(Tabelle3[[#This Row],[Im Juli tätig]]="","",IF(Tabelle3[[#This Row],[Eintritt ins Unternehmen (im gleichen Beruf)]]="","",IF(Tabelle3[[#This Row],[Eintritt ins Unternehmen (im gleichen Beruf)]]&gt;DATEVALUE("1.6.2018"),0,(DATEDIF(Tabelle3[[#This Row],[Eintritt ins Unternehmen (im gleichen Beruf)]],"1.6.2018","M"))/12-Tabelle3[[#This Row],[Arbeitspausen vor 2018 während Betriebszugehörigkeit (Monate)]]/12-(COUNTIF(Tabelle3[[#This Row],[Im Januar tätig]]:Tabelle3[[#This Row],[Im Mai tätig]],0))/12)))</f>
        <v/>
      </c>
      <c r="AF21" s="44" t="str">
        <f>IF(Tabelle3[[#This Row],[Im Juli tätig]]="","",IF(Tabelle3[[#This Row],[Eintritt ins Unternehmen (im gleichen Beruf)]]="","",IF(Tabelle3[[#This Row],[Eintritt ins Unternehmen (im gleichen Beruf)]]&gt;DATEVALUE("1.7.2018"),0,(DATEDIF(Tabelle3[[#This Row],[Eintritt ins Unternehmen (im gleichen Beruf)]],"1.7.2018","M"))/12-Tabelle3[[#This Row],[Arbeitspausen vor 2018 während Betriebszugehörigkeit (Monate)]]/12-(COUNTIF(Tabelle3[[#This Row],[Im Januar tätig]]:Tabelle3[[#This Row],[Im Juni tätig]],0))/12)))</f>
        <v/>
      </c>
      <c r="AG21" s="44" t="str">
        <f>IF(Tabelle3[[#This Row],[Im August tätig]]="","",IF(Tabelle3[[#This Row],[Eintritt ins Unternehmen (im gleichen Beruf)]]="","",IF(Tabelle3[[#This Row],[Eintritt ins Unternehmen (im gleichen Beruf)]]&gt;DATEVALUE("1.8.2018"),0,(DATEDIF(Tabelle3[[#This Row],[Eintritt ins Unternehmen (im gleichen Beruf)]],"1.8.2018","M"))/12-Tabelle3[[#This Row],[Arbeitspausen vor 2018 während Betriebszugehörigkeit (Monate)]]/12-(COUNTIF(Tabelle3[[#This Row],[Im Januar tätig]]:Tabelle3[[#This Row],[Im Juli tätig]],0))/12)))</f>
        <v/>
      </c>
      <c r="AH21" s="44" t="str">
        <f>IF(Tabelle3[[#This Row],[Im September tätig]]="","",IF(Tabelle3[[#This Row],[Eintritt ins Unternehmen (im gleichen Beruf)]]="","",IF(Tabelle3[[#This Row],[Eintritt ins Unternehmen (im gleichen Beruf)]]&gt;DATEVALUE("1.9.2018"),0,(DATEDIF(Tabelle3[[#This Row],[Eintritt ins Unternehmen (im gleichen Beruf)]],"1.9.2018","M"))/12-Tabelle3[[#This Row],[Arbeitspausen vor 2018 während Betriebszugehörigkeit (Monate)]]/12-(COUNTIF(Tabelle3[[#This Row],[Im Januar tätig]]:Tabelle3[[#This Row],[Im August tätig]],0))/12)))</f>
        <v/>
      </c>
      <c r="AI21" s="44" t="str">
        <f>IF(Tabelle3[[#This Row],[Im Oktober tätig]]="","",IF(Tabelle3[[#This Row],[Eintritt ins Unternehmen (im gleichen Beruf)]]="","",IF(Tabelle3[[#This Row],[Eintritt ins Unternehmen (im gleichen Beruf)]]&gt;DATEVALUE("1.10.2018"),0,(DATEDIF(Tabelle3[[#This Row],[Eintritt ins Unternehmen (im gleichen Beruf)]],"1.10.2018","M"))/12-Tabelle3[[#This Row],[Arbeitspausen vor 2018 während Betriebszugehörigkeit (Monate)]]/12-(COUNTIF(Tabelle3[[#This Row],[Im Januar tätig]]:Tabelle3[[#This Row],[Im September tätig]],0))/12)))</f>
        <v/>
      </c>
      <c r="AJ21" s="44" t="str">
        <f>IF(Tabelle3[[#This Row],[Im November tätig]]="","", IF(Tabelle3[[#This Row],[Eintritt ins Unternehmen (im gleichen Beruf)]]="","",IF(Tabelle3[[#This Row],[Eintritt ins Unternehmen (im gleichen Beruf)]]&gt;DATEVALUE("1.11.2018"),0,(DATEDIF(Tabelle3[[#This Row],[Eintritt ins Unternehmen (im gleichen Beruf)]],"1.11.2018","M"))/12-Tabelle3[[#This Row],[Arbeitspausen vor 2018 während Betriebszugehörigkeit (Monate)]]/12-(COUNTIF(Tabelle3[[#This Row],[Im Januar tätig]]:Tabelle3[[#This Row],[Im Oktober tätig]],0))/12)))</f>
        <v/>
      </c>
      <c r="AK21" s="44" t="str">
        <f>IF(Tabelle3[[#This Row],[im Dezember tätig]]="","",IF(Tabelle3[[#This Row],[Eintritt ins Unternehmen (im gleichen Beruf)]]="","",IF(Tabelle3[[#This Row],[Eintritt ins Unternehmen (im gleichen Beruf)]]&gt;DATEVALUE("1.12.2018"),0,(DATEDIF(Tabelle3[[#This Row],[Eintritt ins Unternehmen (im gleichen Beruf)]],"1.12.2018","M"))/12-Tabelle3[[#This Row],[Arbeitspausen vor 2018 während Betriebszugehörigkeit (Monate)]]/12-(COUNTIF(Tabelle3[[#This Row],[Im Januar tätig]]:Tabelle3[[#This Row],[Im November tätig]],0))/12)))</f>
        <v/>
      </c>
      <c r="AL21" s="44" t="e">
        <f>IF(Tabelle3[[#This Row],[Aktive Jahre vor Eintritt ins Unternehmen]]&gt;=4,4+Tabelle3[[#This Row],[Jahre im Unternehmen zu Monatsbeginn Jan]],IF(Tabelle3[[#This Row],[Aktive Jahre vor Eintritt ins Unternehmen]]&gt;=1,1+Tabelle3[[#This Row],[Jahre im Unternehmen zu Monatsbeginn Jan]],Tabelle3[[#This Row],[Jahre im Unternehmen zu Monatsbeginn Jan]]))</f>
        <v>#VALUE!</v>
      </c>
      <c r="AM21" s="44" t="e">
        <f>IF(Tabelle3[[#This Row],[Aktive Jahre vor Eintritt ins Unternehmen]]&gt;=4,4+Tabelle3[[#This Row],[Jahre im Unternehmen zu Monatsbeginn Feb]],IF(Tabelle3[[#This Row],[Aktive Jahre vor Eintritt ins Unternehmen]]&gt;=1,1+Tabelle3[[#This Row],[Jahre im Unternehmen zu Monatsbeginn Feb]],Tabelle3[[#This Row],[Jahre im Unternehmen zu Monatsbeginn Feb]]))</f>
        <v>#VALUE!</v>
      </c>
      <c r="AN21" s="44" t="e">
        <f>IF(Tabelle3[[#This Row],[Aktive Jahre vor Eintritt ins Unternehmen]]&gt;=4,4+Tabelle3[[#This Row],[Jahre im Unternehmen zu Monatsbeginn März]],IF(Tabelle3[[#This Row],[Aktive Jahre vor Eintritt ins Unternehmen]]&gt;=1,1+Tabelle3[[#This Row],[Jahre im Unternehmen zu Monatsbeginn März]],Tabelle3[[#This Row],[Jahre im Unternehmen zu Monatsbeginn März]]))</f>
        <v>#VALUE!</v>
      </c>
      <c r="AO21" s="44" t="e">
        <f>IF(Tabelle3[[#This Row],[Aktive Jahre vor Eintritt ins Unternehmen]]&gt;=4,4+Tabelle3[[#This Row],[Jahre im Unternehmen zu Monatsbeginn Apr]],IF(Tabelle3[[#This Row],[Aktive Jahre vor Eintritt ins Unternehmen]]&gt;=1,1+Tabelle3[[#This Row],[Jahre im Unternehmen zu Monatsbeginn Apr]],Tabelle3[[#This Row],[Jahre im Unternehmen zu Monatsbeginn Apr]]))</f>
        <v>#VALUE!</v>
      </c>
      <c r="AP21" s="44" t="e">
        <f>IF(Tabelle3[[#This Row],[Aktive Jahre vor Eintritt ins Unternehmen]]&gt;=4,4+Tabelle3[[#This Row],[Jahre im Unternehmen zu Monatsbeginn Mai]],IF(Tabelle3[[#This Row],[Aktive Jahre vor Eintritt ins Unternehmen]]&gt;=1,1+Tabelle3[[#This Row],[Jahre im Unternehmen zu Monatsbeginn Mai]],Tabelle3[[#This Row],[Jahre im Unternehmen zu Monatsbeginn Mai]]))</f>
        <v>#VALUE!</v>
      </c>
      <c r="AQ21" s="44" t="e">
        <f>IF(Tabelle3[[#This Row],[Aktive Jahre vor Eintritt ins Unternehmen]]&gt;=4,4+Tabelle3[[#This Row],[Jahre im Unternehmen zu Monatsbeginn Juni]],IF(Tabelle3[[#This Row],[Aktive Jahre vor Eintritt ins Unternehmen]]&gt;=1,1+Tabelle3[[#This Row],[Jahre im Unternehmen zu Monatsbeginn Juni]],Tabelle3[[#This Row],[Jahre im Unternehmen zu Monatsbeginn Juni]]))</f>
        <v>#VALUE!</v>
      </c>
      <c r="AR21" s="44" t="e">
        <f>IF(Tabelle3[[#This Row],[Aktive Jahre vor Eintritt ins Unternehmen]]&gt;=4,4+Tabelle3[[#This Row],[Jahre im Unternehmen zu Monatsbeginn Juli]],IF(Tabelle3[[#This Row],[Aktive Jahre vor Eintritt ins Unternehmen]]&gt;=1,1+Tabelle3[[#This Row],[Jahre im Unternehmen zu Monatsbeginn Juli]],Tabelle3[[#This Row],[Jahre im Unternehmen zu Monatsbeginn Juli]]))</f>
        <v>#VALUE!</v>
      </c>
      <c r="AS21" s="44" t="e">
        <f>IF(Tabelle3[[#This Row],[Aktive Jahre vor Eintritt ins Unternehmen]]&gt;=4,4+Tabelle3[[#This Row],[Jahre im Unternehmen zu Monatsbeginn Aug]],IF(Tabelle3[[#This Row],[Aktive Jahre vor Eintritt ins Unternehmen]]&gt;=1,1+Tabelle3[[#This Row],[Jahre im Unternehmen zu Monatsbeginn Aug]],Tabelle3[[#This Row],[Jahre im Unternehmen zu Monatsbeginn Aug]]))</f>
        <v>#VALUE!</v>
      </c>
      <c r="AT21" s="44" t="e">
        <f>IF(Tabelle3[[#This Row],[Aktive Jahre vor Eintritt ins Unternehmen]]&gt;=4,4+Tabelle3[[#This Row],[Jahre im Unternehmen zu Monatsbeginn Sept]],IF(Tabelle3[[#This Row],[Aktive Jahre vor Eintritt ins Unternehmen]]&gt;=1,1+Tabelle3[[#This Row],[Jahre im Unternehmen zu Monatsbeginn Sept]],Tabelle3[[#This Row],[Jahre im Unternehmen zu Monatsbeginn Sept]]))</f>
        <v>#VALUE!</v>
      </c>
      <c r="AU21" s="44" t="e">
        <f>IF(Tabelle3[[#This Row],[Aktive Jahre vor Eintritt ins Unternehmen]]&gt;=4,4+Tabelle3[[#This Row],[Jahre im Unternehmen zu Monatsbeginn Okt]],IF(Tabelle3[[#This Row],[Aktive Jahre vor Eintritt ins Unternehmen]]&gt;=1,1+Tabelle3[[#This Row],[Jahre im Unternehmen zu Monatsbeginn Okt]],Tabelle3[[#This Row],[Jahre im Unternehmen zu Monatsbeginn Okt]]))</f>
        <v>#VALUE!</v>
      </c>
      <c r="AV21" s="44" t="e">
        <f>IF(Tabelle3[[#This Row],[Aktive Jahre vor Eintritt ins Unternehmen]]&gt;=4,4+Tabelle3[[#This Row],[Jahre im Unternehmen zu Monatsbeginn Nov]],IF(Tabelle3[[#This Row],[Aktive Jahre vor Eintritt ins Unternehmen]]&gt;=1,1+Tabelle3[[#This Row],[Jahre im Unternehmen zu Monatsbeginn Nov]],Tabelle3[[#This Row],[Jahre im Unternehmen zu Monatsbeginn Nov]]))</f>
        <v>#VALUE!</v>
      </c>
      <c r="AW21" s="44" t="e">
        <f>IF(Tabelle3[[#This Row],[Aktive Jahre vor Eintritt ins Unternehmen]]&gt;=4,4+Tabelle3[[#This Row],[Jahre im Unternehmen zu Monatsbeginn Dez]],IF(Tabelle3[[#This Row],[Aktive Jahre vor Eintritt ins Unternehmen]]&gt;=1,1+Tabelle3[[#This Row],[Jahre im Unternehmen zu Monatsbeginn Dez]],Tabelle3[[#This Row],[Jahre im Unternehmen zu Monatsbeginn Dez]]))</f>
        <v>#VALUE!</v>
      </c>
      <c r="AX21" s="85" t="str">
        <f>IF(Tabelle3[[#This Row],[Im Januar tätig]]="","",IF(Tabelle3[[#This Row],[relevante Jahre zu Jan]]&lt;1,1,IF(AND(Tabelle3[[#This Row],[relevante Jahre zu Jan]]&gt;=1,Tabelle3[[#This Row],[relevante Jahre zu Jan]]&lt;4),2,IF(AND(Tabelle3[[#This Row],[relevante Jahre zu Jan]]&gt;=4,Tabelle3[[#This Row],[relevante Jahre zu Jan]]&lt;8),3,IF(AND(Tabelle3[[#This Row],[relevante Jahre zu Jan]]&gt;=8,Tabelle3[[#This Row],[relevante Jahre zu Jan]]&lt;12),4,IF(AND(Tabelle3[[#This Row],[relevante Jahre zu Jan]]&gt;=12,Tabelle3[[#This Row],[relevante Jahre zu Jan]]&lt;17),5,IF(AND(Tabelle3[[#This Row],[relevante Jahre zu Jan]]&gt;=17,Tabelle3[[#This Row],[relevante Jahre zu Jan]]&lt;99),6
)))))))</f>
        <v/>
      </c>
      <c r="AY21" s="85" t="str">
        <f>IF(Tabelle3[[#This Row],[Im Februar tätig]]="","",IF(Tabelle3[[#This Row],[relevante Jahre zu Feb]]&lt;1,1,IF(AND(Tabelle3[[#This Row],[relevante Jahre zu Feb]]&gt;=1,Tabelle3[[#This Row],[relevante Jahre zu Feb]]&lt;4),2,IF(AND(Tabelle3[[#This Row],[relevante Jahre zu Feb]]&gt;=4,Tabelle3[[#This Row],[relevante Jahre zu Feb]]&lt;8),3,IF(AND(Tabelle3[[#This Row],[relevante Jahre zu Feb]]&gt;=8,Tabelle3[[#This Row],[relevante Jahre zu Feb]]&lt;12),4,IF(AND(Tabelle3[[#This Row],[relevante Jahre zu Feb]]&gt;=12,Tabelle3[[#This Row],[relevante Jahre zu Feb]]&lt;17),5,IF(AND(Tabelle3[[#This Row],[relevante Jahre zu Feb]]&gt;=17,Tabelle3[[#This Row],[relevante Jahre zu Feb]]&lt;99),6
)))))))</f>
        <v/>
      </c>
      <c r="AZ21" s="85" t="str">
        <f>IF(Tabelle3[[#This Row],[Im März tätig]]="","",IF(Tabelle3[[#This Row],[relevante Jahre zu März]]&lt;1,1,IF(AND(Tabelle3[[#This Row],[relevante Jahre zu März]]&gt;=1,Tabelle3[[#This Row],[relevante Jahre zu März]]&lt;4),2,IF(AND(Tabelle3[[#This Row],[relevante Jahre zu März]]&gt;=4,Tabelle3[[#This Row],[relevante Jahre zu März]]&lt;8),3,IF(AND(Tabelle3[[#This Row],[relevante Jahre zu März]]&gt;=8,Tabelle3[[#This Row],[relevante Jahre zu März]]&lt;12),4,IF(AND(Tabelle3[[#This Row],[relevante Jahre zu März]]&gt;=12,Tabelle3[[#This Row],[relevante Jahre zu März]]&lt;17),5,IF(AND(Tabelle3[[#This Row],[relevante Jahre zu März]]&gt;=17,Tabelle3[[#This Row],[relevante Jahre zu März]]&lt;99),6
)))))))</f>
        <v/>
      </c>
      <c r="BA21" s="85" t="str">
        <f>IF(Tabelle3[[#This Row],[im April tätig]]="","",IF(Tabelle3[[#This Row],[relevante Jahre zu Apr]]&lt;1,1,IF(AND(Tabelle3[[#This Row],[relevante Jahre zu Apr]]&gt;=1,Tabelle3[[#This Row],[relevante Jahre zu Apr]]&lt;4),2,IF(AND(Tabelle3[[#This Row],[relevante Jahre zu Apr]]&gt;=4,Tabelle3[[#This Row],[relevante Jahre zu Apr]]&lt;8),3,IF(AND(Tabelle3[[#This Row],[relevante Jahre zu Apr]]&gt;=8,Tabelle3[[#This Row],[relevante Jahre zu Apr]]&lt;12),4,IF(AND(Tabelle3[[#This Row],[relevante Jahre zu Apr]]&gt;=12,Tabelle3[[#This Row],[relevante Jahre zu Apr]]&lt;17),5,IF(AND(Tabelle3[[#This Row],[relevante Jahre zu Apr]]&gt;=17,Tabelle3[[#This Row],[relevante Jahre zu Apr]]&lt;99),6
)))))))</f>
        <v/>
      </c>
      <c r="BB21" s="85" t="str">
        <f>IF(Tabelle3[[#This Row],[Im Mai tätig]]="","",IF(Tabelle3[[#This Row],[relevante Jahre zu Mai]]&lt;1,1,IF(AND(Tabelle3[[#This Row],[relevante Jahre zu Mai]]&gt;=1,Tabelle3[[#This Row],[relevante Jahre zu Mai]]&lt;4),2,IF(AND(Tabelle3[[#This Row],[relevante Jahre zu Mai]]&gt;=4,Tabelle3[[#This Row],[relevante Jahre zu Mai]]&lt;8),3,IF(AND(Tabelle3[[#This Row],[relevante Jahre zu Mai]]&gt;=8,Tabelle3[[#This Row],[relevante Jahre zu Mai]]&lt;12),4,IF(AND(Tabelle3[[#This Row],[relevante Jahre zu Mai]]&gt;=12,Tabelle3[[#This Row],[relevante Jahre zu Mai]]&lt;17),5,IF(AND(Tabelle3[[#This Row],[relevante Jahre zu Mai]]&gt;=17,Tabelle3[[#This Row],[relevante Jahre zu Mai]]&lt;99),6
)))))))</f>
        <v/>
      </c>
      <c r="BC21" s="85" t="str">
        <f>IF(Tabelle3[[#This Row],[Im Juni tätig]]="","",IF(Tabelle3[[#This Row],[relevante Jahre zu Juni]]&lt;1,1,IF(AND(Tabelle3[[#This Row],[relevante Jahre zu Juni]]&gt;=1,Tabelle3[[#This Row],[relevante Jahre zu Juni]]&lt;4),2,IF(AND(Tabelle3[[#This Row],[relevante Jahre zu Juni]]&gt;=4,Tabelle3[[#This Row],[relevante Jahre zu Juni]]&lt;8),3,IF(AND(Tabelle3[[#This Row],[relevante Jahre zu Juni]]&gt;=8,Tabelle3[[#This Row],[relevante Jahre zu Juni]]&lt;12),4,IF(AND(Tabelle3[[#This Row],[relevante Jahre zu Juni]]&gt;=12,Tabelle3[[#This Row],[relevante Jahre zu Juni]]&lt;17),5,IF(AND(Tabelle3[[#This Row],[relevante Jahre zu Juni]]&gt;=17,Tabelle3[[#This Row],[relevante Jahre zu Juni]]&lt;99),6
)))))))</f>
        <v/>
      </c>
      <c r="BD21" s="85" t="str">
        <f>IF(Tabelle3[[#This Row],[Im Juli tätig]]="","",IF(Tabelle3[[#This Row],[relevante Jahre zu Juli]]&lt;1,1,IF(AND(Tabelle3[[#This Row],[relevante Jahre zu Juli]]&gt;=1,Tabelle3[[#This Row],[relevante Jahre zu Juli]]&lt;4),2,IF(AND(Tabelle3[[#This Row],[relevante Jahre zu Juli]]&gt;=4,Tabelle3[[#This Row],[relevante Jahre zu Juli]]&lt;8),3,IF(AND(Tabelle3[[#This Row],[relevante Jahre zu Juli]]&gt;=8,Tabelle3[[#This Row],[relevante Jahre zu Juli]]&lt;12),4,IF(AND(Tabelle3[[#This Row],[relevante Jahre zu Juli]]&gt;=12,Tabelle3[[#This Row],[relevante Jahre zu Juli]]&lt;17),5,IF(AND(Tabelle3[[#This Row],[relevante Jahre zu Juli]]&gt;=17,Tabelle3[[#This Row],[relevante Jahre zu Juli]]&lt;99),6
)))))))</f>
        <v/>
      </c>
      <c r="BE21" s="85" t="str">
        <f>IF(Tabelle3[[#This Row],[Im August tätig]]="","",IF(Tabelle3[[#This Row],[relevante Jahre zu Aug]]&lt;1,1,IF(AND(Tabelle3[[#This Row],[relevante Jahre zu Aug]]&gt;=1,Tabelle3[[#This Row],[relevante Jahre zu Aug]]&lt;4),2,IF(AND(Tabelle3[[#This Row],[relevante Jahre zu Aug]]&gt;=4,Tabelle3[[#This Row],[relevante Jahre zu Aug]]&lt;8),3,IF(AND(Tabelle3[[#This Row],[relevante Jahre zu Aug]]&gt;=8,Tabelle3[[#This Row],[relevante Jahre zu Aug]]&lt;12),4,IF(AND(Tabelle3[[#This Row],[relevante Jahre zu Aug]]&gt;=12,Tabelle3[[#This Row],[relevante Jahre zu Aug]]&lt;17),5,IF(AND(Tabelle3[[#This Row],[relevante Jahre zu Aug]]&gt;=17,Tabelle3[[#This Row],[relevante Jahre zu Aug]]&lt;99),6
)))))))</f>
        <v/>
      </c>
      <c r="BF21" s="85" t="str">
        <f>IF(Tabelle3[[#This Row],[Im September tätig]]="","",IF(Tabelle3[[#This Row],[relevante Jahre zu Sept]]&lt;1,1,IF(AND(Tabelle3[[#This Row],[relevante Jahre zu Sept]]&gt;=1,Tabelle3[[#This Row],[relevante Jahre zu Sept]]&lt;4),2,IF(AND(Tabelle3[[#This Row],[relevante Jahre zu Sept]]&gt;=4,Tabelle3[[#This Row],[relevante Jahre zu Sept]]&lt;8),3,IF(AND(Tabelle3[[#This Row],[relevante Jahre zu Sept]]&gt;=8,Tabelle3[[#This Row],[relevante Jahre zu Sept]]&lt;12),4,IF(AND(Tabelle3[[#This Row],[relevante Jahre zu Sept]]&gt;=12,Tabelle3[[#This Row],[relevante Jahre zu Sept]]&lt;17),5,IF(AND(Tabelle3[[#This Row],[relevante Jahre zu Sept]]&gt;=17,Tabelle3[[#This Row],[relevante Jahre zu Sept]]&lt;99),6
)))))))</f>
        <v/>
      </c>
      <c r="BG21" s="85" t="str">
        <f>IF(Tabelle3[[#This Row],[Im Oktober tätig]]="","",IF(Tabelle3[[#This Row],[relevante Jahre zu Okt]]&lt;1,1,IF(AND(Tabelle3[[#This Row],[relevante Jahre zu Okt]]&gt;=1,Tabelle3[[#This Row],[relevante Jahre zu Okt]]&lt;4),2,IF(AND(Tabelle3[[#This Row],[relevante Jahre zu Okt]]&gt;=4,Tabelle3[[#This Row],[relevante Jahre zu Okt]]&lt;8),3,IF(AND(Tabelle3[[#This Row],[relevante Jahre zu Okt]]&gt;=8,Tabelle3[[#This Row],[relevante Jahre zu Okt]]&lt;12),4,IF(AND(Tabelle3[[#This Row],[relevante Jahre zu Okt]]&gt;=12,Tabelle3[[#This Row],[relevante Jahre zu Okt]]&lt;17),5,IF(AND(Tabelle3[[#This Row],[relevante Jahre zu Okt]]&gt;=17,Tabelle3[[#This Row],[relevante Jahre zu Okt]]&lt;99),6
)))))))</f>
        <v/>
      </c>
      <c r="BH21" s="85" t="str">
        <f>IF(Tabelle3[[#This Row],[Im November tätig]]="","",IF(Tabelle3[[#This Row],[relevante Jahre zu Nov]]&lt;1,1,IF(AND(Tabelle3[[#This Row],[relevante Jahre zu Nov]]&gt;=1,Tabelle3[[#This Row],[relevante Jahre zu Nov]]&lt;4),2,IF(AND(Tabelle3[[#This Row],[relevante Jahre zu Nov]]&gt;=4,Tabelle3[[#This Row],[relevante Jahre zu Nov]]&lt;8),3,IF(AND(Tabelle3[[#This Row],[relevante Jahre zu Nov]]&gt;=8,Tabelle3[[#This Row],[relevante Jahre zu Nov]]&lt;12),4,IF(AND(Tabelle3[[#This Row],[relevante Jahre zu Nov]]&gt;=12,Tabelle3[[#This Row],[relevante Jahre zu Nov]]&lt;17),5,IF(AND(Tabelle3[[#This Row],[relevante Jahre zu Nov]]&gt;=17,Tabelle3[[#This Row],[relevante Jahre zu Nov]]&lt;99),6
)))))))</f>
        <v/>
      </c>
      <c r="BI21" s="85" t="str">
        <f>IF(Tabelle3[[#This Row],[im Dezember tätig]]="","",IF(Tabelle3[[#This Row],[relevante Jahre zu Dez]]&lt;1,1,IF(AND(Tabelle3[[#This Row],[relevante Jahre zu Dez]]&gt;=1,Tabelle3[[#This Row],[relevante Jahre zu Dez]]&lt;4),2,IF(AND(Tabelle3[[#This Row],[relevante Jahre zu Dez]]&gt;=4,Tabelle3[[#This Row],[relevante Jahre zu Dez]]&lt;8),3,IF(AND(Tabelle3[[#This Row],[relevante Jahre zu Dez]]&gt;=8,Tabelle3[[#This Row],[relevante Jahre zu Dez]]&lt;12),4,IF(AND(Tabelle3[[#This Row],[relevante Jahre zu Dez]]&gt;=12,Tabelle3[[#This Row],[relevante Jahre zu Dez]]&lt;17),5,IF(AND(Tabelle3[[#This Row],[relevante Jahre zu Dez]]&gt;=17,Tabelle3[[#This Row],[relevante Jahre zu Dez]]&lt;99),6
)))))))</f>
        <v/>
      </c>
      <c r="BJ21" s="17"/>
      <c r="BK21" s="13">
        <f>IF(AND($BJ21=4,$AX21=1),TVoeD!$C$4,IF(AND($BJ21=4,$AX21=2),TVoeD!$D$4,IF(AND($BJ21=4,$AX21=3),TVoeD!$E$4,IF(AND($BJ21=4,$AX21=4),TVoeD!$F$4,
IF(AND($BJ21=4,$AX21=5),TVoeD!$G$4,
IF(AND($BJ21=4,$AX21=6),TVoeD!$H$4,
IF(AND($BJ21="8a",$AX21=1),TVoeD!$C$5,
IF(AND($BJ21="8a",$AX21=2),TVoeD!$D$5,
IF(AND($BJ21="8a",$AX21=3),TVoeD!$E$5,
IF(AND($BJ21="8a",$AX21=4),TVoeD!$F$5,
IF(AND($BJ21="8a",$AX21=5),TVoeD!$G$5,
IF(AND($BJ21="8a",$AX21=6),TVoeD!$H$5,
IF(AND($BJ21=13,$AX21=1),TVoeD!$C$6,
IF(AND($BJ21=13,$AX21=2),TVoeD!$D$6,
IF(AND($BJ21=13,$AX21=3),TVoeD!$E$6,
IF(AND($BJ21=13,$AX21=4),TVoeD!$F$6,
IF(AND($BJ21=13,$AX21=5),TVoeD!$G$6,
IF(AND($BJ21=13,$AX21=6),TVoeD!$H$6,
IF(AND($BJ21=15,$AX21=1),TVoeD!$C$7,
IF(AND($BJ21=15,$AX21=2),TVoeD!$D$7,
IF(AND($BJ21=15,$AX21=3),TVoeD!$E$7,
IF(AND($BJ21=15,$AX21=4),TVoeD!$F$7,
IF(AND($BJ21=15,$AX21=5),TVoeD!$G$7,
IF(AND($BJ21=15,$AX21=6),TVoeD!$H$7,
IF(AND($BJ21=16,$AX21=1),TVoeD!$C$8,
IF(AND($BJ21=16,$AX21=2),TVoeD!$D$8,
IF(AND($BJ21=16,$AX21=3),TVoeD!$E$8,
IF(AND($BJ21=16,$AX21=4),TVoeD!$F$8,
IF(AND($BJ21=16,$AX21=5),TVoeD!$G$8,
IF(AND($BJ21=16,$AX21=6),TVoeD!$H$8,
IF(AND($BJ21=17,$AX21=1),TVoeD!$C$9,
IF(AND($BJ21=17,$AX21=2),TVoeD!$D$9,
IF(AND($BJ21=17,$AX21=3),TVoeD!$E$9,
IF(AND($BJ21=17,$AX21=4),TVoeD!$F$9,
IF(AND($BJ21=17,$AX21=5),TVoeD!$G$9,
IF(AND($BJ21=17,$AX21=6),TVoeD!$H$9,
IF(AND($BJ21=18,$AX21=1),TVoeD!$C$10,
IF(AND($BJ21=18,$AX21=2),TVoeD!$D$10,
IF(AND($BJ21=18,$AX21=4),TVoeD!$F$10,
IF(AND($BJ21=18,$AX21=5),TVoeD!$G$10,
IF(AND($BJ21=18,$AX21=6),TVoeD!$H$10,
IF(AND($BJ21=9,$AX21=1),TVoeD!$C$11,
IF(AND($BJ21=9,$AX21=2),TVoeD!$D$11,
IF(AND($BJ21=9,$AX21=3),TVoeD!$E$11,
IF(AND($BJ21=9,$AX21=4),TVoeD!$F$11,
IF(AND($BJ21=9,$AX21=5),TVoeD!$G$11,
IF(AND($BJ21=9,$AX21=6),TVoeD!$H$11,
IF(AND($BJ21=3,$AX21=1),TVoeD!$C$12,
IF(AND($BJ21=3,$AX21=2),TVoeD!$D$12,
IF(AND($BJ21=3,$AX21=3),TVoeD!$E$12,
IF(AND($BJ21=3,$AX21=4),TVoeD!$F$12,
IF(AND($BJ21=3,$AX21=5),TVoeD!$G$12,
IF(AND($BJ21=3,$AX21=6),TVoeD!$H$12,
)))))))))))))))))))))))))))))))))))))))))))))))))))))</f>
        <v>0</v>
      </c>
      <c r="BL21" s="13">
        <f>IF(AND($BJ21=4,$AY21=1),TVoeD!$C$4,IF(AND($BJ21=4,$AY21=2),TVoeD!$D$4,IF(AND($BJ21=4,$AY21=3),TVoeD!$E$4,IF(AND($BJ21=4,$AY21=4),TVoeD!$F$4,
IF(AND($BJ21=4,$AY21=5),TVoeD!$G$4,
IF(AND($BJ21=4,$AY21=6),TVoeD!$H$4,
IF(AND($BJ21="8a",$AY21=1),TVoeD!$C$5,
IF(AND($BJ21="8a",$AY21=2),TVoeD!$D$5,
IF(AND($BJ21="8a",$AY21=3),TVoeD!$E$5,
IF(AND($BJ21="8a",$AY21=4),TVoeD!$F$5,
IF(AND($BJ21="8a",$AY21=5),TVoeD!$G$5,
IF(AND($BJ21="8a",$AY21=6),TVoeD!$H$5,
IF(AND($BJ21=13,$AY21=1),TVoeD!$C$6,
IF(AND($BJ21=13,$AY21=2),TVoeD!$D$6,
IF(AND($BJ21=13,$AY21=3),TVoeD!$E$6,
IF(AND($BJ21=13,$AY21=4),TVoeD!$F$6,
IF(AND($BJ21=13,$AY21=5),TVoeD!$G$6,
IF(AND($BJ21=13,$AY21=6),TVoeD!$H$6,
IF(AND($BJ21=15,$AY21=1),TVoeD!$C$7,
IF(AND($BJ21=15,$AY21=2),TVoeD!$D$7,
IF(AND($BJ21=15,$AY21=3),TVoeD!$E$7,
IF(AND($BJ21=15,$AY21=4),TVoeD!$F$7,
IF(AND($BJ21=15,$AY21=5),TVoeD!$G$7,
IF(AND($BJ21=15,$AY21=6),TVoeD!$H$7,
IF(AND($BJ21=16,$AY21=1),TVoeD!$C$8,
IF(AND($BJ21=16,$AY21=2),TVoeD!$D$8,
IF(AND($BJ21=16,$AY21=3),TVoeD!$E$8,
IF(AND($BJ21=16,$AY21=4),TVoeD!$F$8,
IF(AND($BJ21=16,$AY21=5),TVoeD!$G$8,
IF(AND($BJ21=16,$AY21=6),TVoeD!$H$8,
IF(AND($BJ21=17,$AY21=1),TVoeD!$C$9,
IF(AND($BJ21=17,$AY21=2),TVoeD!$D$9,
IF(AND($BJ21=17,$AY21=3),TVoeD!$E$9,
IF(AND($BJ21=17,$AY21=4),TVoeD!$F$9,
IF(AND($BJ21=17,$AY21=5),TVoeD!$G$9,
IF(AND($BJ21=17,$AY21=6),TVoeD!$H$9,
IF(AND($BJ21=18,$AY21=1),TVoeD!$C$10,
IF(AND($BJ21=18,$AY21=2),TVoeD!$D$10,
IF(AND($BJ21=18,$AY21=4),TVoeD!$F$10,
IF(AND($BJ21=18,$AY21=5),TVoeD!$G$10,
IF(AND($BJ21=18,$AY21=6),TVoeD!$H$10,
IF(AND($BJ21=9,$AY21=1),TVoeD!$C$11,
IF(AND($BJ21=9,$AY21=2),TVoeD!$D$11,
IF(AND($BJ21=9,$AY21=3),TVoeD!$E$11,
IF(AND($BJ21=9,$AY21=4),TVoeD!$F$11,
IF(AND($BJ21=9,$AY21=5),TVoeD!$G$11,
IF(AND($BJ21=9,$AY21=6),TVoeD!$H$11,
IF(AND($BJ21=3,$AY21=1),TVoeD!$C$12,
IF(AND($BJ21=3,$AY21=2),TVoeD!$D$12,
IF(AND($BJ21=3,$AY21=3),TVoeD!$E$12,
IF(AND($BJ21=3,$AY21=4),TVoeD!$F$12,
IF(AND($BJ21=3,$AY21=5),TVoeD!$G$12,
IF(AND($BJ21=3,$AY21=6),TVoeD!$H$12,
)))))))))))))))))))))))))))))))))))))))))))))))))))))</f>
        <v>0</v>
      </c>
      <c r="BM21" s="13">
        <f>IF(AND($BJ21=4,$AZ21=1),TVoeD!$C$17,
IF(AND($BJ21=4,$AZ21=2),TVoeD!$D$17,
IF(AND($BJ21=4,$AZ21=3),TVoeD!$E$17,
IF(AND($BJ21=4,$AZ21=4),TVoeD!$F$17,
IF(AND($BJ21=4,$AZ21=5),TVoeD!$G$17,
IF(AND($BJ21=4,$AZ21=6),TVoeD!$H$17,
IF(AND($BJ21="8a",$AZ21=1),TVoeD!$C$18,
IF(AND($BJ21="8a",$AZ21=2),TVoeD!$D$18,
IF(AND($BJ21="8a",$AZ21=3),TVoeD!$E$18,
IF(AND($BJ21="8a",$AZ21=4),TVoeD!$F$18,
IF(AND($BJ21="8a",$AZ21=5),TVoeD!$G$18,
IF(AND($BJ21="8a",$AZ21=6),TVoeD!$H$18,
IF(AND($BJ21=13,$AZ21=1),TVoeD!$C$19,
IF(AND($BJ21=13,$AZ21=2),TVoeD!$D$19,
IF(AND($BJ21=13,$AZ21=3),TVoeD!$E$19,
IF(AND($BJ21=13,$AZ21=4),TVoeD!$F$19,
IF(AND($BJ21=13,$AZ21=5),TVoeD!$G$19,
IF(AND($BJ21=13,$AZ21=6),TVoeD!$H$19,
IF(AND($BJ21=15,$AZ21=1),TVoeD!$C$20,
IF(AND($BJ21=15,$AZ21=2),TVoeD!$D$20,
IF(AND($BJ21=15,$AZ21=3),TVoeD!$E$20,
IF(AND($BJ21=15,$AZ21=4),TVoeD!$F$20,
IF(AND($BJ21=15,$AZ21=5),TVoeD!$G$20,
IF(AND($BJ21=15,$AZ21=6),TVoeD!$H$20,
IF(AND($BJ21=16,$AZ21=1),TVoeD!$C$21,
IF(AND($BJ21=16,$AZ21=2),TVoeD!$D$21,
IF(AND($BJ21=16,$AZ21=3),TVoeD!$E$21,
IF(AND($BJ21=16,$AZ21=4),TVoeD!$F$21,
IF(AND($BJ21=16,$AZ21=5),TVoeD!$G$21,
IF(AND($BJ21=16,$AZ21=6),TVoeD!$H$21,
IF(AND($BJ21=17,$AZ21=1),TVoeD!$C$22,
IF(AND($BJ21=17,$AZ21=2),TVoeD!$D$22,
IF(AND($BJ21=17,$AZ21=3),TVoeD!$E$22,
IF(AND($BJ21=17,$AZ21=4),TVoeD!$F$22,
IF(AND($BJ21=17,$AZ21=5),TVoeD!$G$22,
IF(AND($BJ21=17,$AZ21=6),TVoeD!$H$22,
IF(AND($BJ21=18,$AZ21=1),TVoeD!$C$23,
IF(AND($BJ21=18,$AZ21=2),TVoeD!$D$23,
IF(AND($BJ21=18,$AZ21=4),TVoeD!$F$23,
IF(AND($BJ21=18,$AZ21=5),TVoeD!$G$23,
IF(AND($BJ21=18,$AZ21=6),TVoeD!$H$23,
IF(AND($BJ21=9,$AZ21=1),TVoeD!$C$24,
IF(AND($BJ21=9,$AZ21=2),TVoeD!$D$24,
IF(AND($BJ21=9,$AZ21=3),TVoeD!$E$24,
IF(AND($BJ21=9,$AZ21=4),TVoeD!$F$24,
IF(AND($BJ21=9,$AZ21=5),TVoeD!$G$24,
IF(AND($BJ21=9,$AZ21=6),TVoeD!$H$24,
IF(AND($BJ21=3,$AZ21=1),TVoeD!$C$25,
IF(AND($BJ21=3,$AZ21=2),TVoeD!$D$25,
IF(AND($BJ21=3,$AZ21=3),TVoeD!$E$25,
IF(AND($BJ21=3,$AZ21=4),TVoeD!$F$25,
IF(AND($BJ21=3,$AZ21=5),TVoeD!$G$25,
IF(AND($BJ21=3,$AZ21=6),TVoeD!$H$25,
)))))))))))))))))))))))))))))))))))))))))))))))))))))</f>
        <v>0</v>
      </c>
      <c r="BN21" s="13">
        <f>IF(AND($BJ21=4,BA21=1),TVoeD!$C$17,
IF(AND($BJ21=4,BA21=2),TVoeD!$D$17,
IF(AND($BJ21=4,BA21=3),TVoeD!$E$17,
IF(AND($BJ21=4,BA21=4),TVoeD!$F$17,
IF(AND($BJ21=4,BA21=5),TVoeD!$G$17,
IF(AND($BJ21=4,BA21=6),TVoeD!$H$17,
IF(AND($BJ21="8a",BA21=1),TVoeD!$C$18,
IF(AND($BJ21="8a",BA21=2),TVoeD!$D$18,
IF(AND($BJ21="8a",BA21=3),TVoeD!$E$18,
IF(AND($BJ21="8a",BA21=4),TVoeD!$F$18,
IF(AND($BJ21="8a",BA21=5),TVoeD!$G$18,
IF(AND($BJ21="8a",BA21=6),TVoeD!$H$18,
IF(AND($BJ21=13,BA21=1),TVoeD!$C$19,
IF(AND($BJ21=13,BA21=2),TVoeD!$D$19,
IF(AND($BJ21=13,BA21=3),TVoeD!$E$19,
IF(AND($BJ21=13,BA21=4),TVoeD!$F$19,
IF(AND($BJ21=13,BA21=5),TVoeD!$G$19,
IF(AND($BJ21=13,BA21=6),TVoeD!$H$19,
IF(AND($BJ21=15,BA21=1),TVoeD!$C$20,
IF(AND($BJ21=15,BA21=2),TVoeD!$D$20,
IF(AND($BJ21=15,BA21=3),TVoeD!$E$20,
IF(AND($BJ21=15,BA21=4),TVoeD!$F$20,
IF(AND($BJ21=15,BA21=5),TVoeD!$G$20,
IF(AND($BJ21=15,BA21=6),TVoeD!$H$20,
IF(AND($BJ21=16,BA21=1),TVoeD!$C$21,
IF(AND($BJ21=16,BA21=2),TVoeD!$D$21,
IF(AND($BJ21=16,BA21=3),TVoeD!$E$21,
IF(AND($BJ21=16,BA21=4),TVoeD!$F$21,
IF(AND($BJ21=16,BA21=5),TVoeD!$G$21,
IF(AND($BJ21=16,BA21=6),TVoeD!$H$21,
IF(AND($BJ21=17,BA21=1),TVoeD!$C$22,
IF(AND($BJ21=17,BA21=2),TVoeD!$D$22,
IF(AND($BJ21=17,BA21=3),TVoeD!$E$22,
IF(AND($BJ21=17,BA21=4),TVoeD!$F$22,
IF(AND($BJ21=17,BA21=5),TVoeD!$G$22,
IF(AND($BJ21=17,BA21=6),TVoeD!$H$22,
IF(AND($BJ21=18,BA21=1),TVoeD!$C$23,
IF(AND($BJ21=18,BA21=2),TVoeD!$D$23,
IF(AND($BJ21=18,BA21=4),TVoeD!$F$23,
IF(AND($BJ21=18,BA21=5),TVoeD!$G$23,
IF(AND($BJ21=18,BA21=6),TVoeD!$H$23,
IF(AND($BJ21=9,BA21=1),TVoeD!$C$24,
IF(AND($BJ21=9,BA21=2),TVoeD!$D$24,
IF(AND($BJ21=9,BA21=3),TVoeD!$E$24,
IF(AND($BJ21=9,BA21=4),TVoeD!$F$24,
IF(AND($BJ21=9,BA21=5),TVoeD!$G$24,
IF(AND($BJ21=9,BA21=6),TVoeD!$H$24,
IF(AND($BJ21=3,BA21=1),TVoeD!$C$25,
IF(AND($BJ21=3,BA21=2),TVoeD!$D$25,
IF(AND($BJ21=3,BA21=3),TVoeD!$E$25,
IF(AND($BJ21=3,BA21=4),TVoeD!$F$25,
IF(AND($BJ21=3,BA21=5),TVoeD!$G$25,
IF(AND($BJ21=3,BA21=6),TVoeD!$H$25,
)))))))))))))))))))))))))))))))))))))))))))))))))))))</f>
        <v>0</v>
      </c>
      <c r="BO21" s="13">
        <f>IF(AND($BJ21=4,BB21=1),TVoeD!$C$17,
IF(AND($BJ21=4,BB21=2),TVoeD!$D$17,
IF(AND($BJ21=4,BB21=3),TVoeD!$E$17,
IF(AND($BJ21=4,BB21=4),TVoeD!$F$17,
IF(AND($BJ21=4,BB21=5),TVoeD!$G$17,
IF(AND($BJ21=4,BB21=6),TVoeD!$H$17,
IF(AND($BJ21="8a",BB21=1),TVoeD!$C$18,
IF(AND($BJ21="8a",BB21=2),TVoeD!$D$18,
IF(AND($BJ21="8a",BB21=3),TVoeD!$E$18,
IF(AND($BJ21="8a",BB21=4),TVoeD!$F$18,
IF(AND($BJ21="8a",BB21=5),TVoeD!$G$18,
IF(AND($BJ21="8a",BB21=6),TVoeD!$H$18,
IF(AND($BJ21=13,BB21=1),TVoeD!$C$19,
IF(AND($BJ21=13,BB21=2),TVoeD!$D$19,
IF(AND($BJ21=13,BB21=3),TVoeD!$E$19,
IF(AND($BJ21=13,BB21=4),TVoeD!$F$19,
IF(AND($BJ21=13,BB21=5),TVoeD!$G$19,
IF(AND($BJ21=13,BB21=6),TVoeD!$H$19,
IF(AND($BJ21=15,BB21=1),TVoeD!$C$20,
IF(AND($BJ21=15,BB21=2),TVoeD!$D$20,
IF(AND($BJ21=15,BB21=3),TVoeD!$E$20,
IF(AND($BJ21=15,BB21=4),TVoeD!$F$20,
IF(AND($BJ21=15,BB21=5),TVoeD!$G$20,
IF(AND($BJ21=15,BB21=6),TVoeD!$H$20,
IF(AND($BJ21=16,BB21=1),TVoeD!$C$21,
IF(AND($BJ21=16,BB21=2),TVoeD!$D$21,
IF(AND($BJ21=16,BB21=3),TVoeD!$E$21,
IF(AND($BJ21=16,BB21=4),TVoeD!$F$21,
IF(AND($BJ21=16,BB21=5),TVoeD!$G$21,
IF(AND($BJ21=16,BB21=6),TVoeD!$H$21,
IF(AND($BJ21=17,BB21=1),TVoeD!$C$22,
IF(AND($BJ21=17,BB21=2),TVoeD!$D$22,
IF(AND($BJ21=17,BB21=3),TVoeD!$E$22,
IF(AND($BJ21=17,BB21=4),TVoeD!$F$22,
IF(AND($BJ21=17,BB21=5),TVoeD!$G$22,
IF(AND($BJ21=17,BB21=6),TVoeD!$H$22,
IF(AND($BJ21=18,BB21=1),TVoeD!$C$23,
IF(AND($BJ21=18,BB21=2),TVoeD!$D$23,
IF(AND($BJ21=18,BB21=4),TVoeD!$F$23,
IF(AND($BJ21=18,BB21=5),TVoeD!$G$23,
IF(AND($BJ21=18,BB21=6),TVoeD!$H$23,
IF(AND($BJ21=9,BB21=1),TVoeD!$C$24,
IF(AND($BJ21=9,BB21=2),TVoeD!$D$24,
IF(AND($BJ21=9,BB21=3),TVoeD!$E$24,
IF(AND($BJ21=9,BB21=4),TVoeD!$F$24,
IF(AND($BJ21=9,BB21=5),TVoeD!$G$24,
IF(AND($BJ21=9,BB21=6),TVoeD!$H$24,
IF(AND($BJ21=3,BB21=1),TVoeD!$C$25,
IF(AND($BJ21=3,BB21=2),TVoeD!$D$25,
IF(AND($BJ21=3,BB21=3),TVoeD!$E$25,
IF(AND($BJ21=3,BB21=4),TVoeD!$F$25,
IF(AND($BJ21=3,BB21=5),TVoeD!$G$25,
IF(AND($BJ21=3,BB21=6),TVoeD!$H$25,
)))))))))))))))))))))))))))))))))))))))))))))))))))))</f>
        <v>0</v>
      </c>
      <c r="BP21" s="13">
        <f>IF(AND($BJ21=4,BC21=1),TVoeD!$C$17,
IF(AND($BJ21=4,BC21=2),TVoeD!$D$17,
IF(AND($BJ21=4,BC21=3),TVoeD!$E$17,
IF(AND($BJ21=4,BC21=4),TVoeD!$F$17,
IF(AND($BJ21=4,BC21=5),TVoeD!$G$17,
IF(AND($BJ21=4,BC21=6),TVoeD!$H$17,
IF(AND($BJ21="8a",BC21=1),TVoeD!$C$18,
IF(AND($BJ21="8a",BC21=2),TVoeD!$D$18,
IF(AND($BJ21="8a",BC21=3),TVoeD!$E$18,
IF(AND($BJ21="8a",BC21=4),TVoeD!$F$18,
IF(AND($BJ21="8a",BC21=5),TVoeD!$G$18,
IF(AND($BJ21="8a",BC21=6),TVoeD!$H$18,
IF(AND($BJ21=13,BC21=1),TVoeD!$C$19,
IF(AND($BJ21=13,BC21=2),TVoeD!$D$19,
IF(AND($BJ21=13,BC21=3),TVoeD!$E$19,
IF(AND($BJ21=13,BC21=4),TVoeD!$F$19,
IF(AND($BJ21=13,BC21=5),TVoeD!$G$19,
IF(AND($BJ21=13,BC21=6),TVoeD!$H$19,
IF(AND($BJ21=15,BC21=1),TVoeD!$C$20,
IF(AND($BJ21=15,BC21=2),TVoeD!$D$20,
IF(AND($BJ21=15,BC21=3),TVoeD!$E$20,
IF(AND($BJ21=15,BC21=4),TVoeD!$F$20,
IF(AND($BJ21=15,BC21=5),TVoeD!$G$20,
IF(AND($BJ21=15,BC21=6),TVoeD!$H$20,
IF(AND($BJ21=16,BC21=1),TVoeD!$C$21,
IF(AND($BJ21=16,BC21=2),TVoeD!$D$21,
IF(AND($BJ21=16,BC21=3),TVoeD!$E$21,
IF(AND($BJ21=16,BC21=4),TVoeD!$F$21,
IF(AND($BJ21=16,BC21=5),TVoeD!$G$21,
IF(AND($BJ21=16,BC21=6),TVoeD!$H$21,
IF(AND($BJ21=17,BC21=1),TVoeD!$C$22,
IF(AND($BJ21=17,BC21=2),TVoeD!$D$22,
IF(AND($BJ21=17,BC21=3),TVoeD!$E$22,
IF(AND($BJ21=17,BC21=4),TVoeD!$F$22,
IF(AND($BJ21=17,BC21=5),TVoeD!$G$22,
IF(AND($BJ21=17,BC21=6),TVoeD!$H$22,
IF(AND($BJ21=18,BC21=1),TVoeD!$C$23,
IF(AND($BJ21=18,BC21=2),TVoeD!$D$23,
IF(AND($BJ21=18,BC21=4),TVoeD!$F$23,
IF(AND($BJ21=18,BC21=5),TVoeD!$G$23,
IF(AND($BJ21=18,BC21=6),TVoeD!$H$23,
IF(AND($BJ21=9,BC21=1),TVoeD!$C$24,
IF(AND($BJ21=9,BC21=2),TVoeD!$D$24,
IF(AND($BJ21=9,BC21=3),TVoeD!$E$24,
IF(AND($BJ21=9,BC21=4),TVoeD!$F$24,
IF(AND($BJ21=9,BC21=5),TVoeD!$G$24,
IF(AND($BJ21=9,BC21=6),TVoeD!$H$24,
IF(AND($BJ21=3,BC21=1),TVoeD!$C$25,
IF(AND($BJ21=3,BC21=2),TVoeD!$D$25,
IF(AND($BJ21=3,BC21=3),TVoeD!$E$25,
IF(AND($BJ21=3,BC21=4),TVoeD!$F$25,
IF(AND($BJ21=3,BC21=5),TVoeD!$G$25,
IF(AND($BJ21=3,BC21=6),TVoeD!$H$25,
)))))))))))))))))))))))))))))))))))))))))))))))))))))</f>
        <v>0</v>
      </c>
      <c r="BQ21" s="13">
        <f>IF(AND($BJ21=4,BD21=1),TVoeD!$C$17,
IF(AND($BJ21=4,BD21=2),TVoeD!$D$17,
IF(AND($BJ21=4,BD21=3),TVoeD!$E$17,
IF(AND($BJ21=4,BD21=4),TVoeD!$F$17,
IF(AND($BJ21=4,BD21=5),TVoeD!$G$17,
IF(AND($BJ21=4,BD21=6),TVoeD!$H$17,
IF(AND($BJ21="8a",BD21=1),TVoeD!$C$18,
IF(AND($BJ21="8a",BD21=2),TVoeD!$D$18,
IF(AND($BJ21="8a",BD21=3),TVoeD!$E$18,
IF(AND($BJ21="8a",BD21=4),TVoeD!$F$18,
IF(AND($BJ21="8a",BD21=5),TVoeD!$G$18,
IF(AND($BJ21="8a",BD21=6),TVoeD!$H$18,
IF(AND($BJ21=13,BD21=1),TVoeD!$C$19,
IF(AND($BJ21=13,BD21=2),TVoeD!$D$19,
IF(AND($BJ21=13,BD21=3),TVoeD!$E$19,
IF(AND($BJ21=13,BD21=4),TVoeD!$F$19,
IF(AND($BJ21=13,BD21=5),TVoeD!$G$19,
IF(AND($BJ21=13,BD21=6),TVoeD!$H$19,
IF(AND($BJ21=15,BD21=1),TVoeD!$C$20,
IF(AND($BJ21=15,BD21=2),TVoeD!$D$20,
IF(AND($BJ21=15,BD21=3),TVoeD!$E$20,
IF(AND($BJ21=15,BD21=4),TVoeD!$F$20,
IF(AND($BJ21=15,BD21=5),TVoeD!$G$20,
IF(AND($BJ21=15,BD21=6),TVoeD!$H$20,
IF(AND($BJ21=16,BD21=1),TVoeD!$C$21,
IF(AND($BJ21=16,BD21=2),TVoeD!$D$21,
IF(AND($BJ21=16,BD21=3),TVoeD!$E$21,
IF(AND($BJ21=16,BD21=4),TVoeD!$F$21,
IF(AND($BJ21=16,BD21=5),TVoeD!$G$21,
IF(AND($BJ21=16,BD21=6),TVoeD!$H$21,
IF(AND($BJ21=17,BD21=1),TVoeD!$C$22,
IF(AND($BJ21=17,BD21=2),TVoeD!$D$22,
IF(AND($BJ21=17,BD21=3),TVoeD!$E$22,
IF(AND($BJ21=17,BD21=4),TVoeD!$F$22,
IF(AND($BJ21=17,BD21=5),TVoeD!$G$22,
IF(AND($BJ21=17,BD21=6),TVoeD!$H$22,
IF(AND($BJ21=18,BD21=1),TVoeD!$C$23,
IF(AND($BJ21=18,BD21=2),TVoeD!$D$23,
IF(AND($BJ21=18,BD21=4),TVoeD!$F$23,
IF(AND($BJ21=18,BD21=5),TVoeD!$G$23,
IF(AND($BJ21=18,BD21=6),TVoeD!$H$23,
IF(AND($BJ21=9,BD21=1),TVoeD!$C$24,
IF(AND($BJ21=9,BD21=2),TVoeD!$D$24,
IF(AND($BJ21=9,BD21=3),TVoeD!$E$24,
IF(AND($BJ21=9,BD21=4),TVoeD!$F$24,
IF(AND($BJ21=9,BD21=5),TVoeD!$G$24,
IF(AND($BJ21=9,BD21=6),TVoeD!$H$24,
IF(AND($BJ21=3,BD21=1),TVoeD!$C$25,
IF(AND($BJ21=3,BD21=2),TVoeD!$D$25,
IF(AND($BJ21=3,BD21=3),TVoeD!$E$25,
IF(AND($BJ21=3,BD21=4),TVoeD!$F$25,
IF(AND($BJ21=3,BD21=5),TVoeD!$G$25,
IF(AND($BJ21=3,BD21=6),TVoeD!$H$25,
)))))))))))))))))))))))))))))))))))))))))))))))))))))</f>
        <v>0</v>
      </c>
      <c r="BR21" s="13">
        <f>IF(AND($BJ21=4,BE21=1),TVoeD!$C$17,
IF(AND($BJ21=4,BE21=2),TVoeD!$D$17,
IF(AND($BJ21=4,BE21=3),TVoeD!$E$17,
IF(AND($BJ21=4,BE21=4),TVoeD!$F$17,
IF(AND($BJ21=4,BE21=5),TVoeD!$G$17,
IF(AND($BJ21=4,BE21=6),TVoeD!$H$17,
IF(AND($BJ21="8a",BE21=1),TVoeD!$C$18,
IF(AND($BJ21="8a",BE21=2),TVoeD!$D$18,
IF(AND($BJ21="8a",BE21=3),TVoeD!$E$18,
IF(AND($BJ21="8a",BE21=4),TVoeD!$F$18,
IF(AND($BJ21="8a",BE21=5),TVoeD!$G$18,
IF(AND($BJ21="8a",BE21=6),TVoeD!$H$18,
IF(AND($BJ21=13,BE21=1),TVoeD!$C$19,
IF(AND($BJ21=13,BE21=2),TVoeD!$D$19,
IF(AND($BJ21=13,BE21=3),TVoeD!$E$19,
IF(AND($BJ21=13,BE21=4),TVoeD!$F$19,
IF(AND($BJ21=13,BE21=5),TVoeD!$G$19,
IF(AND($BJ21=13,BE21=6),TVoeD!$H$19,
IF(AND($BJ21=15,BE21=1),TVoeD!$C$20,
IF(AND($BJ21=15,BE21=2),TVoeD!$D$20,
IF(AND($BJ21=15,BE21=3),TVoeD!$E$20,
IF(AND($BJ21=15,BE21=4),TVoeD!$F$20,
IF(AND($BJ21=15,BE21=5),TVoeD!$G$20,
IF(AND($BJ21=15,BE21=6),TVoeD!$H$20,
IF(AND($BJ21=16,BE21=1),TVoeD!$C$21,
IF(AND($BJ21=16,BE21=2),TVoeD!$D$21,
IF(AND($BJ21=16,BE21=3),TVoeD!$E$21,
IF(AND($BJ21=16,BE21=4),TVoeD!$F$21,
IF(AND($BJ21=16,BE21=5),TVoeD!$G$21,
IF(AND($BJ21=16,BE21=6),TVoeD!$H$21,
IF(AND($BJ21=17,BE21=1),TVoeD!$C$22,
IF(AND($BJ21=17,BE21=2),TVoeD!$D$22,
IF(AND($BJ21=17,BE21=3),TVoeD!$E$22,
IF(AND($BJ21=17,BE21=4),TVoeD!$F$22,
IF(AND($BJ21=17,BE21=5),TVoeD!$G$22,
IF(AND($BJ21=17,BE21=6),TVoeD!$H$22,
IF(AND($BJ21=18,BE21=1),TVoeD!$C$23,
IF(AND($BJ21=18,BE21=2),TVoeD!$D$23,
IF(AND($BJ21=18,BE21=4),TVoeD!$F$23,
IF(AND($BJ21=18,BE21=5),TVoeD!$G$23,
IF(AND($BJ21=18,BE21=6),TVoeD!$H$23,
IF(AND($BJ21=9,BE21=1),TVoeD!$C$24,
IF(AND($BJ21=9,BE21=2),TVoeD!$D$24,
IF(AND($BJ21=9,BE21=3),TVoeD!$E$24,
IF(AND($BJ21=9,BE21=4),TVoeD!$F$24,
IF(AND($BJ21=9,BE21=5),TVoeD!$G$24,
IF(AND($BJ21=9,BE21=6),TVoeD!$H$24,
IF(AND($BJ21=3,BE21=1),TVoeD!$C$25,
IF(AND($BJ21=3,BE21=2),TVoeD!$D$25,
IF(AND($BJ21=3,BE21=3),TVoeD!$E$25,
IF(AND($BJ21=3,BE21=4),TVoeD!$F$25,
IF(AND($BJ21=3,BE21=5),TVoeD!$G$25,
IF(AND($BJ21=3,BE21=6),TVoeD!$H$25,
)))))))))))))))))))))))))))))))))))))))))))))))))))))</f>
        <v>0</v>
      </c>
      <c r="BS21" s="13">
        <f>IF(AND($BJ21=4,BF21=1),TVoeD!$C$17,
IF(AND($BJ21=4,BF21=2),TVoeD!$D$17,
IF(AND($BJ21=4,BF21=3),TVoeD!$E$17,
IF(AND($BJ21=4,BF21=4),TVoeD!$F$17,
IF(AND($BJ21=4,BF21=5),TVoeD!$G$17,
IF(AND($BJ21=4,BF21=6),TVoeD!$H$17,
IF(AND($BJ21="8a",BF21=1),TVoeD!$C$18,
IF(AND($BJ21="8a",BF21=2),TVoeD!$D$18,
IF(AND($BJ21="8a",BF21=3),TVoeD!$E$18,
IF(AND($BJ21="8a",BF21=4),TVoeD!$F$18,
IF(AND($BJ21="8a",BF21=5),TVoeD!$G$18,
IF(AND($BJ21="8a",BF21=6),TVoeD!$H$18,
IF(AND($BJ21=13,BF21=1),TVoeD!$C$19,
IF(AND($BJ21=13,BF21=2),TVoeD!$D$19,
IF(AND($BJ21=13,BF21=3),TVoeD!$E$19,
IF(AND($BJ21=13,BF21=4),TVoeD!$F$19,
IF(AND($BJ21=13,BF21=5),TVoeD!$G$19,
IF(AND($BJ21=13,BF21=6),TVoeD!$H$19,
IF(AND($BJ21=15,BF21=1),TVoeD!$C$20,
IF(AND($BJ21=15,BF21=2),TVoeD!$D$20,
IF(AND($BJ21=15,BF21=3),TVoeD!$E$20,
IF(AND($BJ21=15,BF21=4),TVoeD!$F$20,
IF(AND($BJ21=15,BF21=5),TVoeD!$G$20,
IF(AND($BJ21=15,BF21=6),TVoeD!$H$20,
IF(AND($BJ21=16,BF21=1),TVoeD!$C$21,
IF(AND($BJ21=16,BF21=2),TVoeD!$D$21,
IF(AND($BJ21=16,BF21=3),TVoeD!$E$21,
IF(AND($BJ21=16,BF21=4),TVoeD!$F$21,
IF(AND($BJ21=16,BF21=5),TVoeD!$G$21,
IF(AND($BJ21=16,BF21=6),TVoeD!$H$21,
IF(AND($BJ21=17,BF21=1),TVoeD!$C$22,
IF(AND($BJ21=17,BF21=2),TVoeD!$D$22,
IF(AND($BJ21=17,BF21=3),TVoeD!$E$22,
IF(AND($BJ21=17,BF21=4),TVoeD!$F$22,
IF(AND($BJ21=17,BF21=5),TVoeD!$G$22,
IF(AND($BJ21=17,BF21=6),TVoeD!$H$22,
IF(AND($BJ21=18,BF21=1),TVoeD!$C$23,
IF(AND($BJ21=18,BF21=2),TVoeD!$D$23,
IF(AND($BJ21=18,BF21=4),TVoeD!$F$23,
IF(AND($BJ21=18,BF21=5),TVoeD!$G$23,
IF(AND($BJ21=18,BF21=6),TVoeD!$H$23,
IF(AND($BJ21=9,BF21=1),TVoeD!$C$24,
IF(AND($BJ21=9,BF21=2),TVoeD!$D$24,
IF(AND($BJ21=9,BF21=3),TVoeD!$E$24,
IF(AND($BJ21=9,BF21=4),TVoeD!$F$24,
IF(AND($BJ21=9,BF21=5),TVoeD!$G$24,
IF(AND($BJ21=9,BF21=6),TVoeD!$H$24,
IF(AND($BJ21=3,BF21=1),TVoeD!$C$25,
IF(AND($BJ21=3,BF21=2),TVoeD!$D$25,
IF(AND($BJ21=3,BF21=3),TVoeD!$E$25,
IF(AND($BJ21=3,BF21=4),TVoeD!$F$25,
IF(AND($BJ21=3,BF21=5),TVoeD!$G$25,
IF(AND($BJ21=3,BF21=6),TVoeD!$H$25,
)))))))))))))))))))))))))))))))))))))))))))))))))))))</f>
        <v>0</v>
      </c>
      <c r="BT21" s="13">
        <f>IF(AND($BJ21=4,BG21=1),TVoeD!$C$17,
IF(AND($BJ21=4,BG21=2),TVoeD!$D$17,
IF(AND($BJ21=4,BG21=3),TVoeD!$E$17,
IF(AND($BJ21=4,BG21=4),TVoeD!$F$17,
IF(AND($BJ21=4,BG21=5),TVoeD!$G$17,
IF(AND($BJ21=4,BG21=6),TVoeD!$H$17,
IF(AND($BJ21="8a",BG21=1),TVoeD!$C$18,
IF(AND($BJ21="8a",BG21=2),TVoeD!$D$18,
IF(AND($BJ21="8a",BG21=3),TVoeD!$E$18,
IF(AND($BJ21="8a",BG21=4),TVoeD!$F$18,
IF(AND($BJ21="8a",BG21=5),TVoeD!$G$18,
IF(AND($BJ21="8a",BG21=6),TVoeD!$H$18,
IF(AND($BJ21=13,BG21=1),TVoeD!$C$19,
IF(AND($BJ21=13,BG21=2),TVoeD!$D$19,
IF(AND($BJ21=13,BG21=3),TVoeD!$E$19,
IF(AND($BJ21=13,BG21=4),TVoeD!$F$19,
IF(AND($BJ21=13,BG21=5),TVoeD!$G$19,
IF(AND($BJ21=13,BG21=6),TVoeD!$H$19,
IF(AND($BJ21=15,BG21=1),TVoeD!$C$20,
IF(AND($BJ21=15,BG21=2),TVoeD!$D$20,
IF(AND($BJ21=15,BG21=3),TVoeD!$E$20,
IF(AND($BJ21=15,BG21=4),TVoeD!$F$20,
IF(AND($BJ21=15,BG21=5),TVoeD!$G$20,
IF(AND($BJ21=15,BG21=6),TVoeD!$H$20,
IF(AND($BJ21=16,BG21=1),TVoeD!$C$21,
IF(AND($BJ21=16,BG21=2),TVoeD!$D$21,
IF(AND($BJ21=16,BG21=3),TVoeD!$E$21,
IF(AND($BJ21=16,BG21=4),TVoeD!$F$21,
IF(AND($BJ21=16,BG21=5),TVoeD!$G$21,
IF(AND($BJ21=16,BG21=6),TVoeD!$H$21,
IF(AND($BJ21=17,BG21=1),TVoeD!$C$22,
IF(AND($BJ21=17,BG21=2),TVoeD!$D$22,
IF(AND($BJ21=17,BG21=3),TVoeD!$E$22,
IF(AND($BJ21=17,BG21=4),TVoeD!$F$22,
IF(AND($BJ21=17,BG21=5),TVoeD!$G$22,
IF(AND($BJ21=17,BG21=6),TVoeD!$H$22,
IF(AND($BJ21=18,BG21=1),TVoeD!$C$23,
IF(AND($BJ21=18,BG21=2),TVoeD!$D$23,
IF(AND($BJ21=18,BG21=4),TVoeD!$F$23,
IF(AND($BJ21=18,BG21=5),TVoeD!$G$23,
IF(AND($BJ21=18,BG21=6),TVoeD!$H$23,
IF(AND($BJ21=9,BG21=1),TVoeD!$C$24,
IF(AND($BJ21=9,BG21=2),TVoeD!$D$24,
IF(AND($BJ21=9,BG21=3),TVoeD!$E$24,
IF(AND($BJ21=9,BG21=4),TVoeD!$F$24,
IF(AND($BJ21=9,BG21=5),TVoeD!$G$24,
IF(AND($BJ21=9,BG21=6),TVoeD!$H$24,
IF(AND($BJ21=3,BG21=1),TVoeD!$C$25,
IF(AND($BJ21=3,BG21=2),TVoeD!$D$25,
IF(AND($BJ21=3,BG21=3),TVoeD!$E$25,
IF(AND($BJ21=3,BG21=4),TVoeD!$F$25,
IF(AND($BJ21=3,BG21=5),TVoeD!$G$25,
IF(AND($BJ21=3,BG21=6),TVoeD!$H$25,
)))))))))))))))))))))))))))))))))))))))))))))))))))))</f>
        <v>0</v>
      </c>
      <c r="BU21" s="13">
        <f>IF(AND($BJ21=4,BH21=1),TVoeD!$C$17,
IF(AND($BJ21=4,BH21=2),TVoeD!$D$17,
IF(AND($BJ21=4,BH21=3),TVoeD!$E$17,
IF(AND($BJ21=4,BH21=4),TVoeD!$F$17,
IF(AND($BJ21=4,BH21=5),TVoeD!$G$17,
IF(AND($BJ21=4,BH21=6),TVoeD!$H$17,
IF(AND($BJ21="8a",BH21=1),TVoeD!$C$18,
IF(AND($BJ21="8a",BH21=2),TVoeD!$D$18,
IF(AND($BJ21="8a",BH21=3),TVoeD!$E$18,
IF(AND($BJ21="8a",BH21=4),TVoeD!$F$18,
IF(AND($BJ21="8a",BH21=5),TVoeD!$G$18,
IF(AND($BJ21="8a",BH21=6),TVoeD!$H$18,
IF(AND($BJ21=13,BH21=1),TVoeD!$C$19,
IF(AND($BJ21=13,BH21=2),TVoeD!$D$19,
IF(AND($BJ21=13,BH21=3),TVoeD!$E$19,
IF(AND($BJ21=13,BH21=4),TVoeD!$F$19,
IF(AND($BJ21=13,BH21=5),TVoeD!$G$19,
IF(AND($BJ21=13,BH21=6),TVoeD!$H$19,
IF(AND($BJ21=15,BH21=1),TVoeD!$C$20,
IF(AND($BJ21=15,BH21=2),TVoeD!$D$20,
IF(AND($BJ21=15,BH21=3),TVoeD!$E$20,
IF(AND($BJ21=15,BH21=4),TVoeD!$F$20,
IF(AND($BJ21=15,BH21=5),TVoeD!$G$20,
IF(AND($BJ21=15,BH21=6),TVoeD!$H$20,
IF(AND($BJ21=16,BH21=1),TVoeD!$C$21,
IF(AND($BJ21=16,BH21=2),TVoeD!$D$21,
IF(AND($BJ21=16,BH21=3),TVoeD!$E$21,
IF(AND($BJ21=16,BH21=4),TVoeD!$F$21,
IF(AND($BJ21=16,BH21=5),TVoeD!$G$21,
IF(AND($BJ21=16,BH21=6),TVoeD!$H$21,
IF(AND($BJ21=17,BH21=1),TVoeD!$C$22,
IF(AND($BJ21=17,BH21=2),TVoeD!$D$22,
IF(AND($BJ21=17,BH21=3),TVoeD!$E$22,
IF(AND($BJ21=17,BH21=4),TVoeD!$F$22,
IF(AND($BJ21=17,BH21=5),TVoeD!$G$22,
IF(AND($BJ21=17,BH21=6),TVoeD!$H$22,
IF(AND($BJ21=18,BH21=1),TVoeD!$C$23,
IF(AND($BJ21=18,BH21=2),TVoeD!$D$23,
IF(AND($BJ21=18,BH21=4),TVoeD!$F$23,
IF(AND($BJ21=18,BH21=5),TVoeD!$G$23,
IF(AND($BJ21=18,BH21=6),TVoeD!$H$23,
IF(AND($BJ21=9,BH21=1),TVoeD!$C$24,
IF(AND($BJ21=9,BH21=2),TVoeD!$D$24,
IF(AND($BJ21=9,BH21=3),TVoeD!$E$24,
IF(AND($BJ21=9,BH21=4),TVoeD!$F$24,
IF(AND($BJ21=9,BH21=5),TVoeD!$G$24,
IF(AND($BJ21=9,BH21=6),TVoeD!$H$24,
IF(AND($BJ21=3,BH21=1),TVoeD!$C$25,
IF(AND($BJ21=3,BH21=2),TVoeD!$D$25,
IF(AND($BJ21=3,BH21=3),TVoeD!$E$25,
IF(AND($BJ21=3,BH21=4),TVoeD!$F$25,
IF(AND($BJ21=3,BH21=5),TVoeD!$G$25,
IF(AND($BJ21=3,BH21=6),TVoeD!$H$25,
)))))))))))))))))))))))))))))))))))))))))))))))))))))</f>
        <v>0</v>
      </c>
      <c r="BV21" s="13">
        <f>IF(AND($BJ21=4,BI21=1),TVoeD!$C$17,
IF(AND($BJ21=4,BI21=2),TVoeD!$D$17,
IF(AND($BJ21=4,BI21=3),TVoeD!$E$17,
IF(AND($BJ21=4,BI21=4),TVoeD!$F$17,
IF(AND($BJ21=4,BI21=5),TVoeD!$G$17,
IF(AND($BJ21=4,BI21=6),TVoeD!$H$17,
IF(AND($BJ21="8a",BI21=1),TVoeD!$C$18,
IF(AND($BJ21="8a",BI21=2),TVoeD!$D$18,
IF(AND($BJ21="8a",BI21=3),TVoeD!$E$18,
IF(AND($BJ21="8a",BI21=4),TVoeD!$F$18,
IF(AND($BJ21="8a",BI21=5),TVoeD!$G$18,
IF(AND($BJ21="8a",BI21=6),TVoeD!$H$18,
IF(AND($BJ21=13,BI21=1),TVoeD!$C$19,
IF(AND($BJ21=13,BI21=2),TVoeD!$D$19,
IF(AND($BJ21=13,BI21=3),TVoeD!$E$19,
IF(AND($BJ21=13,BI21=4),TVoeD!$F$19,
IF(AND($BJ21=13,BI21=5),TVoeD!$G$19,
IF(AND($BJ21=13,BI21=6),TVoeD!$H$19,
IF(AND($BJ21=15,BI21=1),TVoeD!$C$20,
IF(AND($BJ21=15,BI21=2),TVoeD!$D$20,
IF(AND($BJ21=15,BI21=3),TVoeD!$E$20,
IF(AND($BJ21=15,BI21=4),TVoeD!$F$20,
IF(AND($BJ21=15,BI21=5),TVoeD!$G$20,
IF(AND($BJ21=15,BI21=6),TVoeD!$H$20,
IF(AND($BJ21=16,BI21=1),TVoeD!$C$21,
IF(AND($BJ21=16,BI21=2),TVoeD!$D$21,
IF(AND($BJ21=16,BI21=3),TVoeD!$E$21,
IF(AND($BJ21=16,BI21=4),TVoeD!$F$21,
IF(AND($BJ21=16,BI21=5),TVoeD!$G$21,
IF(AND($BJ21=16,BI21=6),TVoeD!$H$21,
IF(AND($BJ21=17,BI21=1),TVoeD!$C$22,
IF(AND($BJ21=17,BI21=2),TVoeD!$D$22,
IF(AND($BJ21=17,BI21=3),TVoeD!$E$22,
IF(AND($BJ21=17,BI21=4),TVoeD!$F$22,
IF(AND($BJ21=17,BI21=5),TVoeD!$G$22,
IF(AND($BJ21=17,BI21=6),TVoeD!$H$22,
IF(AND($BJ21=18,BI21=1),TVoeD!$C$23,
IF(AND($BJ21=18,BI21=2),TVoeD!$D$23,
IF(AND($BJ21=18,BI21=4),TVoeD!$F$23,
IF(AND($BJ21=18,BI21=5),TVoeD!$G$23,
IF(AND($BJ21=18,BI21=6),TVoeD!$H$23,
IF(AND($BJ21=9,BI21=1),TVoeD!$C$24,
IF(AND($BJ21=9,BI21=2),TVoeD!$D$24,
IF(AND($BJ21=9,BI21=3),TVoeD!$E$24,
IF(AND($BJ21=9,BI21=4),TVoeD!$F$24,
IF(AND($BJ21=9,BI21=5),TVoeD!$G$24,
IF(AND($BJ21=9,BI21=6),TVoeD!$H$24,
IF(AND($BJ21=3,BI21=1),TVoeD!$C$25,
IF(AND($BJ21=3,BI21=2),TVoeD!$D$25,
IF(AND($BJ21=3,BI21=3),TVoeD!$E$25,
IF(AND($BJ21=3,BI21=4),TVoeD!$F$25,
IF(AND($BJ21=3,BI21=5),TVoeD!$G$25,
IF(AND($BJ21=3,BI21=6),TVoeD!$H$25,
)))))))))))))))))))))))))))))))))))))))))))))))))))))</f>
        <v>0</v>
      </c>
      <c r="BW21" s="13">
        <f>(Tabelle3[[#This Row],[Im Januar tätig]]*Tabelle3[[#This Row],[Monatsbrutto TVöD im Jan]]+Tabelle3[[#This Row],[Im Februar tätig]]*Tabelle3[[#This Row],[Monatsbrutto TVöD Feb]]+Tabelle3[[#This Row],[Im März tätig]]*Tabelle3[[#This Row],[Monatsbrutto TVöD März]]+Tabelle3[[#This Row],[im April tätig]]*Tabelle3[[#This Row],[Monatsbrutto TVöD Apr]]+Tabelle3[[#This Row],[Im Mai tätig]]*Tabelle3[[#This Row],[Monatsbrutto TVöD Mai]]+Tabelle3[[#This Row],[Im Juni tätig]]*Tabelle3[[#This Row],[Monatsbrutto TVöD Jun]]+Tabelle3[[#This Row],[Im Juli tätig]]*Tabelle3[[#This Row],[Monatsbrutto TVöD Jul]]+Tabelle3[[#This Row],[Im August tätig]]*Tabelle3[[#This Row],[Monatsbrutto TVöD Aug]]+Tabelle3[[#This Row],[Im September tätig]]*Tabelle3[[#This Row],[Monatsbrutto TVöD Sep]]+Tabelle3[[#This Row],[Im Oktober tätig]]*Tabelle3[[#This Row],[Monatsbrutto TVöD Okt]]+Tabelle3[[#This Row],[Im November tätig]]*Tabelle3[[#This Row],[Monatsbrutto TVöD Nov]]+Tabelle3[[#This Row],[im Dezember tätig]]*Tabelle3[[#This Row],[Monatsbrutto TVöD Dez]])</f>
        <v>0</v>
      </c>
      <c r="BX21" s="14">
        <f>IF(Tabelle3[[#This Row],[im Dezember tätig]]&gt;0,IF(Tabelle3[[#This Row],[Gruppe laut TvöD SuE: S…]]="8a",0.8205,IF(Tabelle3[[#This Row],[Gruppe laut TvöD SuE: S…]]&lt;10,0.8205,0.7252))*(SUM(Tabelle3[[#This Row],[Im Januar tätig]]:Tabelle3[[#This Row],[im Dezember tätig]])/12),0)</f>
        <v>0</v>
      </c>
      <c r="BY21" s="13">
        <f>IF(AND(Tabelle3[[#This Row],[Im Juli tätig]]&lt;1,Tabelle3[[#This Row],[Im August tätig]]&lt;1,Tabelle3[[#This Row],[Im September tätig]]&lt;1),0,AVERAGEIF(Tabelle3[[#This Row],[Im Juli tätig]]:Tabelle3[[#This Row],[Im September tätig]],"&gt;0",Tabelle3[[#This Row],[Monatsbrutto TVöD Jul]]:Tabelle3[[#This Row],[Monatsbrutto TVöD Sep]])*Tabelle3[[#This Row],[Anteil Sonderzahlung]])</f>
        <v>0</v>
      </c>
      <c r="BZ21" s="14">
        <f>Tabelle3[[#This Row],[Wochenarbeitszeit]]/39</f>
        <v>0</v>
      </c>
      <c r="CA21" s="13">
        <f>((Tabelle3[[#This Row],[Gesamtbrutto laut TvöD SuE (volle Stelle, tatsächliche Tätigkeitsmonate) (ohne Sonderz.)]]+Tabelle3[[#This Row],[Jahressonderzahlungem. TvöD (volle Stelle, tatsächliche Tätigkeitsmonate) ]])*Tabelle3[[#This Row],[Ausgleich Stellenumfang]])/252*(30-Tabelle3[[#This Row],[Urlaubstage
(gerechnet auf Vollzeitstelle und ein ganzes Jahr)]])</f>
        <v>0</v>
      </c>
      <c r="CB21" s="42">
        <f>(Tabelle3[[#This Row],[Gesamtbrutto laut TvöD SuE (volle Stelle, tatsächliche Tätigkeitsmonate) (ohne Sonderz.)]]+Tabelle3[[#This Row],[Jahressonderzahlungem. TvöD (volle Stelle, tatsächliche Tätigkeitsmonate) ]])*Tabelle3[[#This Row],[Ausgleich Stellenumfang]]+Tabelle3[[#This Row],[Ausgleich Urlaubsanspruch]]</f>
        <v>0</v>
      </c>
      <c r="CC21" s="24">
        <f>Tabelle3[[#This Row],[Gesamt]]-Tabelle3[[#This Row],[Anteil. Jahresbrutto laut TvöD SuE (tatsächl. Stellenanteil, tatsächl. Tätigkeitsmonate)]]</f>
        <v>0</v>
      </c>
      <c r="CD21" s="14" t="e">
        <f>Tabelle3[[#This Row],[Delta Tarif und real]]/Tabelle3[[#This Row],[Anteil. Jahresbrutto laut TvöD SuE (tatsächl. Stellenanteil, tatsächl. Tätigkeitsmonate)]]</f>
        <v>#DIV/0!</v>
      </c>
      <c r="CG21" s="34"/>
      <c r="CI21" s="37"/>
    </row>
    <row r="22" spans="1:87" s="4" customFormat="1" ht="28" customHeight="1" x14ac:dyDescent="0.2">
      <c r="A22" s="3"/>
      <c r="B22" s="7"/>
      <c r="C22" s="7"/>
      <c r="D22" s="7"/>
      <c r="E22" s="7"/>
      <c r="F22" s="10"/>
      <c r="G22" s="11"/>
      <c r="H22" s="79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32"/>
      <c r="V22" s="80"/>
      <c r="W22" s="43"/>
      <c r="X22" s="31"/>
      <c r="Y22" s="3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17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24"/>
      <c r="CD22" s="29"/>
    </row>
    <row r="23" spans="1:87" ht="18" customHeight="1" x14ac:dyDescent="0.2">
      <c r="BW23" s="106"/>
      <c r="BX23" s="107"/>
      <c r="BY23" s="107"/>
      <c r="BZ23" s="108"/>
      <c r="CA23" s="108"/>
      <c r="CB23" s="109"/>
    </row>
    <row r="24" spans="1:87" ht="18" customHeight="1" x14ac:dyDescent="0.2">
      <c r="A24" s="105" t="s">
        <v>155</v>
      </c>
      <c r="B24" s="1"/>
      <c r="C24" s="1"/>
      <c r="D24" s="1"/>
      <c r="E24" s="1"/>
      <c r="F24" s="123" t="s">
        <v>90</v>
      </c>
      <c r="G24" s="108"/>
      <c r="H24" s="108"/>
      <c r="I24" s="126" t="s">
        <v>91</v>
      </c>
      <c r="J24" s="107"/>
      <c r="K24" s="1"/>
      <c r="L24" s="1"/>
      <c r="M24" s="1"/>
      <c r="N24" s="1"/>
      <c r="O24" s="1"/>
      <c r="P24" s="1"/>
      <c r="Q24" s="1"/>
      <c r="R24" s="40"/>
      <c r="S24" s="40"/>
      <c r="T24" s="40"/>
      <c r="V24" s="30" t="s">
        <v>92</v>
      </c>
      <c r="X24" s="30" t="s">
        <v>93</v>
      </c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121" t="s">
        <v>94</v>
      </c>
      <c r="BI24" s="122"/>
      <c r="BJ24" s="18" t="s">
        <v>95</v>
      </c>
      <c r="BW24" s="110"/>
      <c r="BX24" s="111"/>
      <c r="BY24" s="111"/>
      <c r="BZ24" s="111"/>
      <c r="CA24" s="111"/>
      <c r="CB24" s="112"/>
    </row>
    <row r="25" spans="1:87" x14ac:dyDescent="0.2">
      <c r="B25" s="2"/>
      <c r="C25" s="2"/>
      <c r="D25" s="1"/>
      <c r="E25" s="1"/>
      <c r="F25" s="124"/>
      <c r="G25" s="125"/>
      <c r="H25" s="125"/>
      <c r="I25" s="127"/>
      <c r="J25" s="127"/>
      <c r="K25" s="1"/>
      <c r="L25" s="1"/>
      <c r="M25" s="1"/>
      <c r="N25" s="1"/>
      <c r="O25" s="1"/>
      <c r="P25" s="1"/>
      <c r="Q25" s="1"/>
      <c r="R25" s="40"/>
      <c r="S25" s="40"/>
      <c r="T25" s="4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9" t="s">
        <v>96</v>
      </c>
      <c r="BJ25" s="20" t="s">
        <v>97</v>
      </c>
      <c r="BW25" s="30" t="s">
        <v>98</v>
      </c>
      <c r="BX25" s="30"/>
      <c r="BY25" s="30"/>
    </row>
    <row r="26" spans="1:87" x14ac:dyDescent="0.2">
      <c r="B26" s="1"/>
      <c r="C26" s="1"/>
      <c r="D26" s="1"/>
      <c r="E26" s="1"/>
      <c r="F26" s="1"/>
      <c r="G26" s="1"/>
      <c r="H26" s="1"/>
      <c r="I26" s="128"/>
      <c r="J26" s="128"/>
      <c r="K26" s="1"/>
      <c r="L26" s="1"/>
      <c r="M26" s="1"/>
      <c r="N26" s="1"/>
      <c r="O26" s="1"/>
      <c r="P26" s="1"/>
      <c r="Q26" s="1"/>
      <c r="R26" s="40"/>
      <c r="S26" s="40"/>
      <c r="T26" s="40"/>
      <c r="Y26" s="30" t="s">
        <v>99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9" t="s">
        <v>100</v>
      </c>
      <c r="BJ26" s="20" t="s">
        <v>101</v>
      </c>
      <c r="BW26" s="30"/>
      <c r="BX26" s="30"/>
      <c r="BY26" s="30"/>
      <c r="CB26" s="113" t="s">
        <v>102</v>
      </c>
    </row>
    <row r="27" spans="1:87" x14ac:dyDescent="0.2">
      <c r="B27" s="1"/>
      <c r="C27" s="1"/>
      <c r="D27" s="1"/>
      <c r="E27" s="1"/>
      <c r="F27" s="1"/>
      <c r="G27" s="1"/>
      <c r="H27" s="1"/>
      <c r="I27" s="128"/>
      <c r="J27" s="128"/>
      <c r="K27" s="1"/>
      <c r="L27" s="1"/>
      <c r="M27" s="1"/>
      <c r="N27" s="1"/>
      <c r="O27" s="1"/>
      <c r="P27" s="1"/>
      <c r="Q27" s="1"/>
      <c r="R27" s="40"/>
      <c r="S27" s="40"/>
      <c r="T27" s="40"/>
      <c r="X27" s="30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27" t="s">
        <v>103</v>
      </c>
      <c r="BI27" s="26" t="s">
        <v>104</v>
      </c>
      <c r="BJ27" s="28" t="s">
        <v>105</v>
      </c>
      <c r="CB27" s="114"/>
    </row>
    <row r="28" spans="1:87" x14ac:dyDescent="0.2">
      <c r="B28" s="1"/>
      <c r="C28" s="1"/>
      <c r="D28" s="1"/>
      <c r="E28" s="1"/>
      <c r="F28" s="1"/>
      <c r="G28" s="1"/>
      <c r="H28" s="1"/>
      <c r="I28" s="129"/>
      <c r="J28" s="129"/>
      <c r="K28" s="1"/>
      <c r="L28" s="1"/>
      <c r="M28" s="1"/>
      <c r="N28" s="1"/>
      <c r="O28" s="1"/>
      <c r="P28" s="1"/>
      <c r="Q28" s="1"/>
      <c r="R28" s="40"/>
      <c r="S28" s="40"/>
      <c r="T28" s="40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19" t="s">
        <v>106</v>
      </c>
      <c r="BI28" s="26" t="s">
        <v>107</v>
      </c>
      <c r="BJ28" s="20" t="s">
        <v>108</v>
      </c>
    </row>
    <row r="29" spans="1:8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0"/>
      <c r="S29" s="40"/>
      <c r="T29" s="40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21" t="s">
        <v>109</v>
      </c>
      <c r="BI29" s="26" t="s">
        <v>110</v>
      </c>
      <c r="BJ29" s="20" t="s">
        <v>111</v>
      </c>
    </row>
    <row r="30" spans="1:87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0"/>
      <c r="S30" s="40"/>
      <c r="T30" s="40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9" t="s">
        <v>112</v>
      </c>
      <c r="BI30" s="26" t="s">
        <v>113</v>
      </c>
      <c r="BJ30" s="20" t="s">
        <v>114</v>
      </c>
    </row>
    <row r="31" spans="1:8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0"/>
      <c r="S31" s="40"/>
      <c r="T31" s="40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9" t="s">
        <v>115</v>
      </c>
      <c r="BI31" s="26" t="s">
        <v>116</v>
      </c>
      <c r="BJ31" s="20" t="s">
        <v>117</v>
      </c>
    </row>
    <row r="32" spans="1:87" s="25" customForma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22" t="s">
        <v>118</v>
      </c>
      <c r="BI32" s="89" t="s">
        <v>104</v>
      </c>
      <c r="BJ32" s="88" t="s">
        <v>119</v>
      </c>
    </row>
    <row r="33" spans="1:62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0"/>
      <c r="S33" s="40"/>
      <c r="T33" s="40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6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0"/>
      <c r="S34" s="40"/>
      <c r="T34" s="40"/>
    </row>
    <row r="35" spans="1:62" x14ac:dyDescent="0.2">
      <c r="A35" s="1" t="s">
        <v>120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0"/>
      <c r="S35" s="40"/>
      <c r="T35" s="40"/>
      <c r="BI35" s="87" t="s">
        <v>121</v>
      </c>
      <c r="BJ35" s="86"/>
    </row>
    <row r="36" spans="1:6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0"/>
      <c r="S36" s="40"/>
      <c r="T36" s="40"/>
      <c r="BI36" s="19" t="s">
        <v>122</v>
      </c>
      <c r="BJ36" s="16" t="s">
        <v>123</v>
      </c>
    </row>
    <row r="37" spans="1:6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0"/>
      <c r="S37" s="40"/>
      <c r="T37" s="40"/>
      <c r="BI37" s="19" t="s">
        <v>124</v>
      </c>
      <c r="BJ37" s="16" t="s">
        <v>125</v>
      </c>
    </row>
    <row r="38" spans="1:62" x14ac:dyDescent="0.2">
      <c r="BI38" s="19" t="s">
        <v>126</v>
      </c>
      <c r="BJ38" s="16" t="s">
        <v>127</v>
      </c>
    </row>
    <row r="39" spans="1:62" x14ac:dyDescent="0.2">
      <c r="BI39" s="19" t="s">
        <v>128</v>
      </c>
      <c r="BJ39" s="16" t="s">
        <v>129</v>
      </c>
    </row>
    <row r="40" spans="1:62" x14ac:dyDescent="0.2">
      <c r="BI40" s="19" t="s">
        <v>130</v>
      </c>
      <c r="BJ40" s="16" t="s">
        <v>131</v>
      </c>
    </row>
    <row r="41" spans="1:62" x14ac:dyDescent="0.2">
      <c r="BI41" s="22" t="s">
        <v>132</v>
      </c>
      <c r="BJ41" s="15" t="s">
        <v>133</v>
      </c>
    </row>
    <row r="42" spans="1:62" x14ac:dyDescent="0.2">
      <c r="BI42" s="2" t="s">
        <v>134</v>
      </c>
    </row>
    <row r="43" spans="1:62" x14ac:dyDescent="0.2">
      <c r="BI43" s="26" t="s">
        <v>135</v>
      </c>
      <c r="BJ43" s="25"/>
    </row>
  </sheetData>
  <mergeCells count="13">
    <mergeCell ref="BW23:CB24"/>
    <mergeCell ref="CB26:CB27"/>
    <mergeCell ref="A1:CC1"/>
    <mergeCell ref="F2:H2"/>
    <mergeCell ref="BH24:BI24"/>
    <mergeCell ref="F24:H25"/>
    <mergeCell ref="I24:J28"/>
    <mergeCell ref="B2:E2"/>
    <mergeCell ref="I2:T2"/>
    <mergeCell ref="U2:W2"/>
    <mergeCell ref="X2:Y2"/>
    <mergeCell ref="BK2:BY2"/>
    <mergeCell ref="BZ2:CD2"/>
  </mergeCells>
  <conditionalFormatting sqref="I4:I21">
    <cfRule type="expression" dxfId="159" priority="12">
      <formula>AND($I4="",AND($X4&lt;=DATEVALUE("1.1.2018"),X4&lt;&gt;""))</formula>
    </cfRule>
  </conditionalFormatting>
  <conditionalFormatting sqref="J4:J21">
    <cfRule type="expression" dxfId="158" priority="11">
      <formula>AND($J4="",AND($X4&lt;=DATEVALUE("1.2.2018"),X4&lt;&gt;""))</formula>
    </cfRule>
  </conditionalFormatting>
  <conditionalFormatting sqref="K4:K21">
    <cfRule type="expression" dxfId="157" priority="10">
      <formula>AND($K4="",AND($X4&lt;=DATEVALUE("1.3.2018"),X4&lt;&gt;""))</formula>
    </cfRule>
  </conditionalFormatting>
  <conditionalFormatting sqref="L4:L21">
    <cfRule type="expression" dxfId="156" priority="9">
      <formula>AND($L4="",AND($X4&lt;=DATEVALUE("1.4.2018"),X4&lt;&gt;""))</formula>
    </cfRule>
  </conditionalFormatting>
  <conditionalFormatting sqref="M4:M21">
    <cfRule type="expression" dxfId="155" priority="8">
      <formula>AND($M4="",AND($X4&lt;=DATEVALUE("1.5.2018"),X4&lt;&gt;""))</formula>
    </cfRule>
  </conditionalFormatting>
  <conditionalFormatting sqref="N4:N21">
    <cfRule type="expression" dxfId="154" priority="7">
      <formula>AND($N4="",AND($X4&lt;=DATEVALUE("1.6.2018"),X4&lt;&gt;""))</formula>
    </cfRule>
  </conditionalFormatting>
  <conditionalFormatting sqref="O4:O21">
    <cfRule type="expression" dxfId="153" priority="6">
      <formula>AND($O4="",AND($X4&lt;=DATEVALUE("1.7.2018"),X4&lt;&gt;""))</formula>
    </cfRule>
  </conditionalFormatting>
  <conditionalFormatting sqref="P4:P21">
    <cfRule type="expression" dxfId="152" priority="5">
      <formula>AND($P4="",AND($X4&lt;=DATEVALUE("1.8.2018"),X4&lt;&gt;""))</formula>
    </cfRule>
  </conditionalFormatting>
  <conditionalFormatting sqref="Q4:Q21">
    <cfRule type="expression" dxfId="151" priority="4">
      <formula>AND($Q4="",AND($X4&lt;=DATEVALUE("1.9.2018"),X4&lt;&gt;""))</formula>
    </cfRule>
  </conditionalFormatting>
  <conditionalFormatting sqref="R4:R21">
    <cfRule type="expression" dxfId="150" priority="3">
      <formula>AND($R4="",AND($X4&lt;=DATEVALUE("1.10.2018"),X4&lt;&gt;""))</formula>
    </cfRule>
  </conditionalFormatting>
  <conditionalFormatting sqref="S4:S21">
    <cfRule type="expression" dxfId="149" priority="2">
      <formula>AND($S4="",AND($X4&lt;=DATEVALUE("1.11.2018"),X4&lt;&gt;""))</formula>
    </cfRule>
  </conditionalFormatting>
  <conditionalFormatting sqref="T4:T21">
    <cfRule type="expression" dxfId="148" priority="1">
      <formula>AND($T4="",AND($X4&lt;=DATEVALUE("1.12.2018"),X4&lt;&gt;""))</formula>
    </cfRule>
  </conditionalFormatting>
  <pageMargins left="0.7" right="0.7" top="0.75" bottom="0.75" header="0.3" footer="0.3"/>
  <pageSetup paperSize="9" scale="21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zoomScale="130" zoomScaleNormal="130" zoomScalePageLayoutView="130" workbookViewId="0">
      <selection activeCell="J6" sqref="J6"/>
    </sheetView>
  </sheetViews>
  <sheetFormatPr baseColWidth="10" defaultColWidth="8.83203125" defaultRowHeight="14" x14ac:dyDescent="0.15"/>
  <cols>
    <col min="1" max="1" width="20.1640625" style="45" customWidth="1"/>
    <col min="2" max="2" width="17.1640625" style="45" customWidth="1"/>
    <col min="3" max="13" width="16.6640625" style="45" customWidth="1"/>
    <col min="14" max="16384" width="8.83203125" style="45"/>
  </cols>
  <sheetData>
    <row r="1" spans="1:10" ht="28.5" customHeight="1" thickBot="1" x14ac:dyDescent="0.2">
      <c r="A1" s="133" t="s">
        <v>136</v>
      </c>
      <c r="B1" s="134"/>
      <c r="C1" s="134"/>
      <c r="D1" s="134"/>
      <c r="E1" s="134"/>
      <c r="F1" s="134"/>
      <c r="G1" s="134"/>
      <c r="H1" s="135"/>
    </row>
    <row r="2" spans="1:10" ht="24.75" customHeight="1" thickTop="1" x14ac:dyDescent="0.2">
      <c r="A2" s="139"/>
      <c r="B2" s="140"/>
      <c r="C2" s="136" t="s">
        <v>137</v>
      </c>
      <c r="D2" s="137"/>
      <c r="E2" s="137"/>
      <c r="F2" s="137"/>
      <c r="G2" s="137"/>
      <c r="H2" s="138"/>
      <c r="J2" s="45" t="s">
        <v>138</v>
      </c>
    </row>
    <row r="3" spans="1:10" ht="16" customHeight="1" x14ac:dyDescent="0.15">
      <c r="A3" s="46" t="s">
        <v>94</v>
      </c>
      <c r="B3" s="47" t="s">
        <v>95</v>
      </c>
      <c r="C3" s="48" t="s">
        <v>139</v>
      </c>
      <c r="D3" s="48" t="s">
        <v>140</v>
      </c>
      <c r="E3" s="48" t="s">
        <v>141</v>
      </c>
      <c r="F3" s="48" t="s">
        <v>142</v>
      </c>
      <c r="G3" s="48" t="s">
        <v>143</v>
      </c>
      <c r="H3" s="49" t="s">
        <v>144</v>
      </c>
      <c r="J3" s="45" t="s">
        <v>145</v>
      </c>
    </row>
    <row r="4" spans="1:10" x14ac:dyDescent="0.15">
      <c r="A4" s="50" t="s">
        <v>146</v>
      </c>
      <c r="B4" s="51">
        <v>4</v>
      </c>
      <c r="C4" s="52">
        <v>2369.42</v>
      </c>
      <c r="D4" s="52">
        <v>2632.35</v>
      </c>
      <c r="E4" s="52">
        <v>2795.96</v>
      </c>
      <c r="F4" s="52">
        <v>2906.97</v>
      </c>
      <c r="G4" s="53">
        <v>3012.14</v>
      </c>
      <c r="H4" s="53">
        <v>3175.99</v>
      </c>
      <c r="J4" s="45" t="s">
        <v>147</v>
      </c>
    </row>
    <row r="5" spans="1:10" x14ac:dyDescent="0.15">
      <c r="A5" s="54" t="s">
        <v>100</v>
      </c>
      <c r="B5" s="55" t="s">
        <v>148</v>
      </c>
      <c r="C5" s="56">
        <v>2578.2399999999998</v>
      </c>
      <c r="D5" s="56">
        <v>2829.77</v>
      </c>
      <c r="E5" s="56">
        <v>3028.9</v>
      </c>
      <c r="F5" s="56">
        <v>3217.56</v>
      </c>
      <c r="G5" s="57">
        <v>3400.97</v>
      </c>
      <c r="H5" s="57">
        <v>3592.24</v>
      </c>
    </row>
    <row r="6" spans="1:10" x14ac:dyDescent="0.15">
      <c r="A6" s="50" t="s">
        <v>106</v>
      </c>
      <c r="B6" s="58">
        <v>13</v>
      </c>
      <c r="C6" s="59">
        <v>3017.97</v>
      </c>
      <c r="D6" s="59">
        <v>3251.68</v>
      </c>
      <c r="E6" s="59">
        <v>3550.65</v>
      </c>
      <c r="F6" s="59">
        <v>3791.35</v>
      </c>
      <c r="G6" s="60">
        <v>4092.27</v>
      </c>
      <c r="H6" s="60">
        <v>4242.71</v>
      </c>
    </row>
    <row r="7" spans="1:10" x14ac:dyDescent="0.15">
      <c r="A7" s="54" t="s">
        <v>109</v>
      </c>
      <c r="B7" s="55">
        <v>15</v>
      </c>
      <c r="C7" s="56">
        <v>3053.02</v>
      </c>
      <c r="D7" s="56">
        <v>3370.09</v>
      </c>
      <c r="E7" s="56">
        <v>3610.85</v>
      </c>
      <c r="F7" s="56">
        <v>3887.67</v>
      </c>
      <c r="G7" s="57">
        <v>4333</v>
      </c>
      <c r="H7" s="57">
        <v>4525.5600000000004</v>
      </c>
      <c r="J7" s="45" t="s">
        <v>149</v>
      </c>
    </row>
    <row r="8" spans="1:10" x14ac:dyDescent="0.15">
      <c r="A8" s="50" t="s">
        <v>112</v>
      </c>
      <c r="B8" s="51">
        <v>16</v>
      </c>
      <c r="C8" s="52">
        <v>3169.89</v>
      </c>
      <c r="D8" s="52">
        <v>3502.52</v>
      </c>
      <c r="E8" s="52">
        <v>3767.3</v>
      </c>
      <c r="F8" s="52">
        <v>4092.27</v>
      </c>
      <c r="G8" s="53">
        <v>4453.3500000000004</v>
      </c>
      <c r="H8" s="53">
        <v>4670.01</v>
      </c>
    </row>
    <row r="9" spans="1:10" x14ac:dyDescent="0.15">
      <c r="A9" s="54" t="s">
        <v>115</v>
      </c>
      <c r="B9" s="55">
        <v>17</v>
      </c>
      <c r="C9" s="56">
        <v>3251.68</v>
      </c>
      <c r="D9" s="56">
        <v>3580.74</v>
      </c>
      <c r="E9" s="56">
        <v>3971.91</v>
      </c>
      <c r="F9" s="56">
        <v>4212.6499999999996</v>
      </c>
      <c r="G9" s="57">
        <v>4694.07</v>
      </c>
      <c r="H9" s="57">
        <v>4976.93</v>
      </c>
    </row>
    <row r="10" spans="1:10" x14ac:dyDescent="0.15">
      <c r="A10" s="61" t="s">
        <v>150</v>
      </c>
      <c r="B10" s="62">
        <v>18</v>
      </c>
      <c r="C10" s="63">
        <v>3610.85</v>
      </c>
      <c r="D10" s="63">
        <v>3731.18</v>
      </c>
      <c r="E10" s="63">
        <v>4212.6499999999996</v>
      </c>
      <c r="F10" s="63">
        <v>4573.72</v>
      </c>
      <c r="G10" s="64">
        <v>5115.3500000000004</v>
      </c>
      <c r="H10" s="64">
        <v>5446.34</v>
      </c>
    </row>
    <row r="11" spans="1:10" x14ac:dyDescent="0.15">
      <c r="A11" s="54" t="s">
        <v>151</v>
      </c>
      <c r="B11" s="55">
        <v>9</v>
      </c>
      <c r="C11" s="56">
        <v>2599.1999999999998</v>
      </c>
      <c r="D11" s="56">
        <v>2892.66</v>
      </c>
      <c r="E11" s="56">
        <v>3123.23</v>
      </c>
      <c r="F11" s="56">
        <v>3458.61</v>
      </c>
      <c r="G11" s="57">
        <v>3773.03</v>
      </c>
      <c r="H11" s="57">
        <v>4014.09</v>
      </c>
    </row>
    <row r="12" spans="1:10" x14ac:dyDescent="0.15">
      <c r="A12" s="50" t="s">
        <v>152</v>
      </c>
      <c r="B12" s="51">
        <v>3</v>
      </c>
      <c r="C12" s="52">
        <v>2205.83</v>
      </c>
      <c r="D12" s="52">
        <v>2476.9299999999998</v>
      </c>
      <c r="E12" s="52">
        <v>2634.1</v>
      </c>
      <c r="F12" s="52">
        <v>2778.42</v>
      </c>
      <c r="G12" s="53">
        <v>2844.45</v>
      </c>
      <c r="H12" s="53">
        <v>2923.32</v>
      </c>
    </row>
    <row r="14" spans="1:10" ht="21" thickBot="1" x14ac:dyDescent="0.2">
      <c r="A14" s="133" t="s">
        <v>153</v>
      </c>
      <c r="B14" s="134"/>
      <c r="C14" s="134"/>
      <c r="D14" s="134"/>
      <c r="E14" s="134"/>
      <c r="F14" s="134"/>
      <c r="G14" s="134"/>
      <c r="H14" s="135"/>
    </row>
    <row r="15" spans="1:10" ht="21" thickTop="1" x14ac:dyDescent="0.2">
      <c r="A15" s="139"/>
      <c r="B15" s="140"/>
      <c r="C15" s="136" t="s">
        <v>137</v>
      </c>
      <c r="D15" s="137"/>
      <c r="E15" s="137"/>
      <c r="F15" s="137"/>
      <c r="G15" s="137"/>
      <c r="H15" s="138"/>
    </row>
    <row r="16" spans="1:10" x14ac:dyDescent="0.15">
      <c r="A16" s="46" t="s">
        <v>94</v>
      </c>
      <c r="B16" s="47" t="s">
        <v>95</v>
      </c>
      <c r="C16" s="48" t="s">
        <v>139</v>
      </c>
      <c r="D16" s="48" t="s">
        <v>140</v>
      </c>
      <c r="E16" s="48" t="s">
        <v>141</v>
      </c>
      <c r="F16" s="48" t="s">
        <v>142</v>
      </c>
      <c r="G16" s="48" t="s">
        <v>143</v>
      </c>
      <c r="H16" s="49" t="s">
        <v>144</v>
      </c>
      <c r="J16" s="45" t="s">
        <v>154</v>
      </c>
    </row>
    <row r="17" spans="1:10" x14ac:dyDescent="0.15">
      <c r="A17" s="50" t="s">
        <v>146</v>
      </c>
      <c r="B17" s="51">
        <v>4</v>
      </c>
      <c r="C17" s="52">
        <v>2481.17</v>
      </c>
      <c r="D17" s="52">
        <v>2714.24</v>
      </c>
      <c r="E17" s="52">
        <v>2882.94</v>
      </c>
      <c r="F17" s="52">
        <v>2997.41</v>
      </c>
      <c r="G17" s="53">
        <v>3105.85</v>
      </c>
      <c r="H17" s="53">
        <v>3274.79</v>
      </c>
      <c r="J17" s="45" t="s">
        <v>145</v>
      </c>
    </row>
    <row r="18" spans="1:10" x14ac:dyDescent="0.15">
      <c r="A18" s="54" t="s">
        <v>100</v>
      </c>
      <c r="B18" s="55" t="s">
        <v>148</v>
      </c>
      <c r="C18" s="56">
        <v>2685.14</v>
      </c>
      <c r="D18" s="56">
        <v>2917.8</v>
      </c>
      <c r="E18" s="56">
        <v>3123.13</v>
      </c>
      <c r="F18" s="56">
        <v>3317.66</v>
      </c>
      <c r="G18" s="57">
        <v>3506.77</v>
      </c>
      <c r="H18" s="57">
        <v>3703.99</v>
      </c>
    </row>
    <row r="19" spans="1:10" x14ac:dyDescent="0.15">
      <c r="A19" s="50" t="s">
        <v>106</v>
      </c>
      <c r="B19" s="58">
        <v>13</v>
      </c>
      <c r="C19" s="59">
        <v>3117.3</v>
      </c>
      <c r="D19" s="59">
        <v>3352.84</v>
      </c>
      <c r="E19" s="59">
        <v>3661.11</v>
      </c>
      <c r="F19" s="59">
        <v>3909.3</v>
      </c>
      <c r="G19" s="60">
        <v>4219.58</v>
      </c>
      <c r="H19" s="60">
        <v>4374.7</v>
      </c>
      <c r="J19" s="45" t="s">
        <v>149</v>
      </c>
    </row>
    <row r="20" spans="1:10" x14ac:dyDescent="0.15">
      <c r="A20" s="54" t="s">
        <v>109</v>
      </c>
      <c r="B20" s="55">
        <v>15</v>
      </c>
      <c r="C20" s="56">
        <v>3187.77</v>
      </c>
      <c r="D20" s="56">
        <v>3474.93</v>
      </c>
      <c r="E20" s="56">
        <v>3723.18</v>
      </c>
      <c r="F20" s="56">
        <v>4008.62</v>
      </c>
      <c r="G20" s="57">
        <v>4467.8</v>
      </c>
      <c r="H20" s="57">
        <v>4666.3500000000004</v>
      </c>
    </row>
    <row r="21" spans="1:10" x14ac:dyDescent="0.15">
      <c r="A21" s="50" t="s">
        <v>112</v>
      </c>
      <c r="B21" s="51">
        <v>16</v>
      </c>
      <c r="C21" s="52">
        <v>3311.26</v>
      </c>
      <c r="D21" s="52">
        <v>3611.48</v>
      </c>
      <c r="E21" s="52">
        <v>3884.5</v>
      </c>
      <c r="F21" s="52">
        <v>4219.58</v>
      </c>
      <c r="G21" s="53">
        <v>4591.8999999999996</v>
      </c>
      <c r="H21" s="53">
        <v>4815.29</v>
      </c>
    </row>
    <row r="22" spans="1:10" x14ac:dyDescent="0.15">
      <c r="A22" s="65" t="s">
        <v>115</v>
      </c>
      <c r="B22" s="66">
        <v>17</v>
      </c>
      <c r="C22" s="67">
        <v>3391.53</v>
      </c>
      <c r="D22" s="67">
        <v>3692.14</v>
      </c>
      <c r="E22" s="67">
        <v>4095.47</v>
      </c>
      <c r="F22" s="67">
        <v>4343.71</v>
      </c>
      <c r="G22" s="68">
        <v>4840.1000000000004</v>
      </c>
      <c r="H22" s="68">
        <v>5131.76</v>
      </c>
    </row>
    <row r="23" spans="1:10" x14ac:dyDescent="0.15">
      <c r="A23" s="69" t="s">
        <v>150</v>
      </c>
      <c r="B23" s="70">
        <v>18</v>
      </c>
      <c r="C23" s="71">
        <v>3733.74</v>
      </c>
      <c r="D23" s="71">
        <v>3847.26</v>
      </c>
      <c r="E23" s="71">
        <v>4343.71</v>
      </c>
      <c r="F23" s="71">
        <v>4716.01</v>
      </c>
      <c r="G23" s="72">
        <v>5274.49</v>
      </c>
      <c r="H23" s="72">
        <v>5615.77</v>
      </c>
    </row>
    <row r="24" spans="1:10" x14ac:dyDescent="0.15">
      <c r="A24" s="65" t="s">
        <v>151</v>
      </c>
      <c r="B24" s="73">
        <v>9</v>
      </c>
      <c r="C24" s="74">
        <v>2723.92</v>
      </c>
      <c r="D24" s="74">
        <v>2982.65</v>
      </c>
      <c r="E24" s="74">
        <v>3220.39</v>
      </c>
      <c r="F24" s="74">
        <v>3566.21</v>
      </c>
      <c r="G24" s="75">
        <v>3890.41</v>
      </c>
      <c r="H24" s="75">
        <v>4138.97</v>
      </c>
    </row>
    <row r="25" spans="1:10" x14ac:dyDescent="0.15">
      <c r="A25" s="69" t="s">
        <v>152</v>
      </c>
      <c r="B25" s="70">
        <v>3</v>
      </c>
      <c r="C25" s="71">
        <v>2321.0500000000002</v>
      </c>
      <c r="D25" s="71">
        <v>2553.9899999999998</v>
      </c>
      <c r="E25" s="71">
        <v>2716.05</v>
      </c>
      <c r="F25" s="71">
        <v>2864.86</v>
      </c>
      <c r="G25" s="72">
        <v>2932.94</v>
      </c>
      <c r="H25" s="72">
        <v>3014.27</v>
      </c>
    </row>
  </sheetData>
  <mergeCells count="6">
    <mergeCell ref="A1:H1"/>
    <mergeCell ref="C2:H2"/>
    <mergeCell ref="A2:B2"/>
    <mergeCell ref="A14:H14"/>
    <mergeCell ref="A15:B15"/>
    <mergeCell ref="C15:H15"/>
  </mergeCells>
  <pageMargins left="0.7" right="0.7" top="0.75" bottom="0.75" header="0.3" footer="0.3"/>
  <pageSetup paperSize="9" orientation="portrait" horizontalDpi="0" verticalDpi="0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BECC8DD2C8134FA98077B4562BC679" ma:contentTypeVersion="8" ma:contentTypeDescription="Ein neues Dokument erstellen." ma:contentTypeScope="" ma:versionID="7bbe6569bd83d7b0eca01633a6d1bb99">
  <xsd:schema xmlns:xsd="http://www.w3.org/2001/XMLSchema" xmlns:xs="http://www.w3.org/2001/XMLSchema" xmlns:p="http://schemas.microsoft.com/office/2006/metadata/properties" xmlns:ns2="639f0a74-e8d4-42a3-b72b-e9b06add933e" xmlns:ns3="c57630a2-5af4-440c-b09e-dffbc2fa2a0c" targetNamespace="http://schemas.microsoft.com/office/2006/metadata/properties" ma:root="true" ma:fieldsID="fb07d9a86a89a467529aea5296a03ead" ns2:_="" ns3:_="">
    <xsd:import namespace="639f0a74-e8d4-42a3-b72b-e9b06add933e"/>
    <xsd:import namespace="c57630a2-5af4-440c-b09e-dffbc2fa2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f0a74-e8d4-42a3-b72b-e9b06add93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630a2-5af4-440c-b09e-dffbc2fa2a0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B4838-6953-48B4-8AFA-2A78CB74E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f0a74-e8d4-42a3-b72b-e9b06add933e"/>
    <ds:schemaRef ds:uri="c57630a2-5af4-440c-b09e-dffbc2fa2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6794FC-7542-4803-AA8B-CB0E068C32B0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c57630a2-5af4-440c-b09e-dffbc2fa2a0c"/>
    <ds:schemaRef ds:uri="http://schemas.microsoft.com/office/infopath/2007/PartnerControls"/>
    <ds:schemaRef ds:uri="http://schemas.openxmlformats.org/package/2006/metadata/core-properties"/>
    <ds:schemaRef ds:uri="639f0a74-e8d4-42a3-b72b-e9b06add933e"/>
  </ds:schemaRefs>
</ds:datastoreItem>
</file>

<file path=customXml/itemProps3.xml><?xml version="1.0" encoding="utf-8"?>
<ds:datastoreItem xmlns:ds="http://schemas.openxmlformats.org/officeDocument/2006/customXml" ds:itemID="{4465901E-3010-4B77-891C-75575CC54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Gehaltstableau</vt:lpstr>
      <vt:lpstr>TVoeD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Alexandro Moreira</cp:lastModifiedBy>
  <cp:revision/>
  <dcterms:created xsi:type="dcterms:W3CDTF">2017-09-26T12:32:15Z</dcterms:created>
  <dcterms:modified xsi:type="dcterms:W3CDTF">2018-11-16T09:37:00Z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0x01010043BECC8DD2C8134FA98077B4562BC679</vt:lpwstr>
  </property>
</Properties>
</file>